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BRAS-05\compartilhadaObras\PROJETOS\FRALDARIO\ARQUIVOS LICITAÇÃO JUL 2019\ORÇAMENTO E CRONOGRAMA\"/>
    </mc:Choice>
  </mc:AlternateContent>
  <bookViews>
    <workbookView xWindow="0" yWindow="0" windowWidth="38115" windowHeight="9600" activeTab="3"/>
  </bookViews>
  <sheets>
    <sheet name="ORÇAMENTO" sheetId="1" r:id="rId1"/>
    <sheet name="COTAÇÃO" sheetId="3" r:id="rId2"/>
    <sheet name="COMPOSIÇÃO" sheetId="5" r:id="rId3"/>
    <sheet name="BDI" sheetId="4" r:id="rId4"/>
    <sheet name="ENCARGOS SOCIAIS" sheetId="6" r:id="rId5"/>
    <sheet name="CRONOGRAMA 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5" l="1"/>
  <c r="F53" i="5"/>
  <c r="F52" i="5"/>
  <c r="F50" i="5"/>
  <c r="F45" i="5"/>
  <c r="F44" i="5"/>
  <c r="F39" i="5"/>
  <c r="F38" i="5"/>
  <c r="F33" i="5"/>
  <c r="F32" i="5"/>
  <c r="C57" i="3"/>
  <c r="F27" i="5"/>
  <c r="F26" i="5"/>
  <c r="F28" i="5" s="1"/>
  <c r="F20" i="5"/>
  <c r="F19" i="5"/>
  <c r="F54" i="5" l="1"/>
  <c r="F46" i="5"/>
  <c r="F40" i="5"/>
  <c r="F34" i="5"/>
  <c r="F21" i="5"/>
  <c r="F13" i="5"/>
  <c r="F14" i="5"/>
  <c r="F12" i="5"/>
  <c r="C56" i="3"/>
  <c r="C52" i="3"/>
  <c r="F15" i="5" l="1"/>
  <c r="F4" i="5" l="1"/>
  <c r="F5" i="5"/>
  <c r="F3" i="5"/>
  <c r="F8" i="5" s="1"/>
  <c r="L55" i="1" l="1"/>
  <c r="N55" i="1" s="1"/>
  <c r="H55" i="1"/>
  <c r="J55" i="1" s="1"/>
  <c r="O55" i="1" l="1"/>
  <c r="D16" i="7"/>
  <c r="C16" i="7"/>
  <c r="E15" i="7"/>
  <c r="E14" i="7"/>
  <c r="E12" i="7"/>
  <c r="E11" i="7"/>
  <c r="E10" i="7"/>
  <c r="E9" i="7"/>
  <c r="E8" i="7"/>
  <c r="E7" i="7"/>
  <c r="E6" i="7"/>
  <c r="E5" i="7"/>
  <c r="C25" i="4"/>
  <c r="D17" i="4" s="1"/>
  <c r="C30" i="4" s="1"/>
  <c r="E16" i="7" l="1"/>
  <c r="H89" i="1"/>
  <c r="J89" i="1" s="1"/>
  <c r="L89" i="1"/>
  <c r="N89" i="1" s="1"/>
  <c r="H90" i="1"/>
  <c r="J90" i="1" s="1"/>
  <c r="L90" i="1"/>
  <c r="N90" i="1"/>
  <c r="H91" i="1"/>
  <c r="J91" i="1" s="1"/>
  <c r="L91" i="1"/>
  <c r="N91" i="1" s="1"/>
  <c r="H92" i="1"/>
  <c r="J92" i="1" s="1"/>
  <c r="L92" i="1"/>
  <c r="N92" i="1" s="1"/>
  <c r="L56" i="1"/>
  <c r="N56" i="1" s="1"/>
  <c r="H56" i="1"/>
  <c r="J56" i="1" s="1"/>
  <c r="L54" i="1"/>
  <c r="N54" i="1" s="1"/>
  <c r="H54" i="1"/>
  <c r="J54" i="1" s="1"/>
  <c r="H65" i="1"/>
  <c r="J65" i="1" s="1"/>
  <c r="L65" i="1"/>
  <c r="N65" i="1" s="1"/>
  <c r="L73" i="1"/>
  <c r="N73" i="1" s="1"/>
  <c r="L74" i="1"/>
  <c r="N74" i="1" s="1"/>
  <c r="H73" i="1"/>
  <c r="J73" i="1" s="1"/>
  <c r="H74" i="1"/>
  <c r="J74" i="1" s="1"/>
  <c r="L72" i="1"/>
  <c r="N72" i="1" s="1"/>
  <c r="H72" i="1"/>
  <c r="J72" i="1" s="1"/>
  <c r="L71" i="1"/>
  <c r="N71" i="1" s="1"/>
  <c r="H71" i="1"/>
  <c r="J71" i="1" s="1"/>
  <c r="L70" i="1"/>
  <c r="N70" i="1" s="1"/>
  <c r="H70" i="1"/>
  <c r="J70" i="1" s="1"/>
  <c r="L69" i="1"/>
  <c r="N69" i="1" s="1"/>
  <c r="H69" i="1"/>
  <c r="J69" i="1" s="1"/>
  <c r="L68" i="1"/>
  <c r="N68" i="1" s="1"/>
  <c r="H68" i="1"/>
  <c r="J68" i="1" s="1"/>
  <c r="H50" i="1"/>
  <c r="J50" i="1" s="1"/>
  <c r="L50" i="1"/>
  <c r="N50" i="1" s="1"/>
  <c r="L44" i="1"/>
  <c r="N44" i="1" s="1"/>
  <c r="H44" i="1"/>
  <c r="J44" i="1" s="1"/>
  <c r="L40" i="1"/>
  <c r="N40" i="1" s="1"/>
  <c r="H40" i="1"/>
  <c r="J40" i="1" s="1"/>
  <c r="H22" i="1"/>
  <c r="J22" i="1" s="1"/>
  <c r="L22" i="1"/>
  <c r="N22" i="1" s="1"/>
  <c r="L23" i="1"/>
  <c r="N23" i="1" s="1"/>
  <c r="L21" i="1"/>
  <c r="N21" i="1" s="1"/>
  <c r="H23" i="1"/>
  <c r="J23" i="1" s="1"/>
  <c r="H21" i="1"/>
  <c r="J21" i="1" s="1"/>
  <c r="O89" i="1" l="1"/>
  <c r="O90" i="1"/>
  <c r="O91" i="1"/>
  <c r="O92" i="1"/>
  <c r="O54" i="1"/>
  <c r="O74" i="1"/>
  <c r="O44" i="1"/>
  <c r="O56" i="1"/>
  <c r="O73" i="1"/>
  <c r="O68" i="1"/>
  <c r="O70" i="1"/>
  <c r="O65" i="1"/>
  <c r="O69" i="1"/>
  <c r="O71" i="1"/>
  <c r="O72" i="1"/>
  <c r="O22" i="1"/>
  <c r="O50" i="1"/>
  <c r="O40" i="1"/>
  <c r="O23" i="1"/>
  <c r="O21" i="1"/>
  <c r="L88" i="1"/>
  <c r="N88" i="1" s="1"/>
  <c r="L87" i="1"/>
  <c r="N87" i="1" s="1"/>
  <c r="L86" i="1"/>
  <c r="N86" i="1" s="1"/>
  <c r="L83" i="1"/>
  <c r="N83" i="1" s="1"/>
  <c r="L80" i="1"/>
  <c r="N80" i="1" s="1"/>
  <c r="L79" i="1"/>
  <c r="N79" i="1" s="1"/>
  <c r="L78" i="1"/>
  <c r="N78" i="1" s="1"/>
  <c r="L64" i="1"/>
  <c r="N64" i="1" s="1"/>
  <c r="L63" i="1"/>
  <c r="N63" i="1" s="1"/>
  <c r="L62" i="1"/>
  <c r="N62" i="1" s="1"/>
  <c r="L61" i="1"/>
  <c r="N61" i="1" s="1"/>
  <c r="L60" i="1"/>
  <c r="N60" i="1" s="1"/>
  <c r="L49" i="1"/>
  <c r="N49" i="1" s="1"/>
  <c r="L48" i="1"/>
  <c r="N48" i="1" s="1"/>
  <c r="L47" i="1"/>
  <c r="N47" i="1" s="1"/>
  <c r="L43" i="1"/>
  <c r="N43" i="1" s="1"/>
  <c r="L39" i="1"/>
  <c r="N39" i="1" s="1"/>
  <c r="L38" i="1"/>
  <c r="N38" i="1" s="1"/>
  <c r="L35" i="1"/>
  <c r="N35" i="1" s="1"/>
  <c r="L34" i="1"/>
  <c r="N34" i="1" s="1"/>
  <c r="L33" i="1"/>
  <c r="N33" i="1" s="1"/>
  <c r="L32" i="1"/>
  <c r="N32" i="1" s="1"/>
  <c r="L31" i="1"/>
  <c r="N31" i="1" s="1"/>
  <c r="L28" i="1"/>
  <c r="N28" i="1" s="1"/>
  <c r="L27" i="1"/>
  <c r="N27" i="1" s="1"/>
  <c r="L26" i="1"/>
  <c r="N26" i="1" s="1"/>
  <c r="L20" i="1"/>
  <c r="N20" i="1" s="1"/>
  <c r="L19" i="1"/>
  <c r="N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8" i="1"/>
  <c r="N8" i="1" s="1"/>
  <c r="L7" i="1"/>
  <c r="N7" i="1" s="1"/>
  <c r="L6" i="1"/>
  <c r="N6" i="1" s="1"/>
  <c r="L5" i="1"/>
  <c r="N5" i="1" s="1"/>
  <c r="H88" i="1"/>
  <c r="J88" i="1" s="1"/>
  <c r="H87" i="1"/>
  <c r="J87" i="1" s="1"/>
  <c r="H86" i="1"/>
  <c r="J86" i="1" s="1"/>
  <c r="H83" i="1"/>
  <c r="J83" i="1" s="1"/>
  <c r="H80" i="1"/>
  <c r="J80" i="1" s="1"/>
  <c r="H79" i="1"/>
  <c r="J79" i="1" s="1"/>
  <c r="H78" i="1"/>
  <c r="J78" i="1" s="1"/>
  <c r="H64" i="1"/>
  <c r="J64" i="1" s="1"/>
  <c r="H63" i="1"/>
  <c r="J63" i="1" s="1"/>
  <c r="H62" i="1"/>
  <c r="J62" i="1" s="1"/>
  <c r="H61" i="1"/>
  <c r="J61" i="1" s="1"/>
  <c r="H60" i="1"/>
  <c r="J60" i="1" s="1"/>
  <c r="H49" i="1"/>
  <c r="J49" i="1" s="1"/>
  <c r="H48" i="1"/>
  <c r="J48" i="1" s="1"/>
  <c r="H47" i="1"/>
  <c r="J47" i="1" s="1"/>
  <c r="H43" i="1"/>
  <c r="J43" i="1" s="1"/>
  <c r="H39" i="1"/>
  <c r="J39" i="1" s="1"/>
  <c r="H38" i="1"/>
  <c r="J38" i="1" s="1"/>
  <c r="H35" i="1"/>
  <c r="J35" i="1" s="1"/>
  <c r="H34" i="1"/>
  <c r="J34" i="1" s="1"/>
  <c r="H33" i="1"/>
  <c r="J33" i="1" s="1"/>
  <c r="H32" i="1"/>
  <c r="J32" i="1" s="1"/>
  <c r="H31" i="1"/>
  <c r="J31" i="1" s="1"/>
  <c r="H28" i="1"/>
  <c r="J28" i="1" s="1"/>
  <c r="H27" i="1"/>
  <c r="J27" i="1" s="1"/>
  <c r="H26" i="1"/>
  <c r="J26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8" i="1"/>
  <c r="J8" i="1" s="1"/>
  <c r="H7" i="1"/>
  <c r="J7" i="1" s="1"/>
  <c r="H6" i="1"/>
  <c r="J6" i="1" s="1"/>
  <c r="H5" i="1"/>
  <c r="J5" i="1" s="1"/>
  <c r="L4" i="1"/>
  <c r="N4" i="1" s="1"/>
  <c r="H4" i="1"/>
  <c r="J4" i="1" s="1"/>
  <c r="N94" i="1" l="1"/>
  <c r="J94" i="1"/>
  <c r="O57" i="1"/>
  <c r="O75" i="1"/>
  <c r="O61" i="1"/>
  <c r="O31" i="1"/>
  <c r="O27" i="1"/>
  <c r="O35" i="1"/>
  <c r="O79" i="1"/>
  <c r="O87" i="1"/>
  <c r="O28" i="1"/>
  <c r="O48" i="1"/>
  <c r="O60" i="1"/>
  <c r="O80" i="1"/>
  <c r="O43" i="1"/>
  <c r="O45" i="1" s="1"/>
  <c r="O64" i="1"/>
  <c r="O86" i="1"/>
  <c r="O88" i="1"/>
  <c r="O83" i="1"/>
  <c r="O84" i="1" s="1"/>
  <c r="O78" i="1"/>
  <c r="O62" i="1"/>
  <c r="O63" i="1"/>
  <c r="O47" i="1"/>
  <c r="O49" i="1"/>
  <c r="O38" i="1"/>
  <c r="O39" i="1"/>
  <c r="O33" i="1"/>
  <c r="O34" i="1"/>
  <c r="O32" i="1"/>
  <c r="O26" i="1"/>
  <c r="O11" i="1"/>
  <c r="O15" i="1"/>
  <c r="O6" i="1"/>
  <c r="O17" i="1"/>
  <c r="O4" i="1"/>
  <c r="O20" i="1"/>
  <c r="O12" i="1"/>
  <c r="O18" i="1"/>
  <c r="O16" i="1"/>
  <c r="O19" i="1"/>
  <c r="O13" i="1"/>
  <c r="O14" i="1"/>
  <c r="O7" i="1"/>
  <c r="O8" i="1"/>
  <c r="O5" i="1"/>
  <c r="O93" i="1" l="1"/>
  <c r="O81" i="1"/>
  <c r="O66" i="1"/>
  <c r="O76" i="1" s="1"/>
  <c r="O41" i="1"/>
  <c r="O51" i="1"/>
  <c r="O24" i="1"/>
  <c r="O9" i="1"/>
  <c r="O36" i="1"/>
  <c r="O29" i="1"/>
  <c r="O94" i="1" l="1"/>
</calcChain>
</file>

<file path=xl/sharedStrings.xml><?xml version="1.0" encoding="utf-8"?>
<sst xmlns="http://schemas.openxmlformats.org/spreadsheetml/2006/main" count="697" uniqueCount="426">
  <si>
    <t>Item</t>
  </si>
  <si>
    <t>Descrição</t>
  </si>
  <si>
    <t>Unidade</t>
  </si>
  <si>
    <t>Quantidade</t>
  </si>
  <si>
    <t>SERVIÇOS PRELIMINARES</t>
  </si>
  <si>
    <t>1.1</t>
  </si>
  <si>
    <t xml:space="preserve">Cópias </t>
  </si>
  <si>
    <t>m²</t>
  </si>
  <si>
    <t>1.2</t>
  </si>
  <si>
    <t>CAU</t>
  </si>
  <si>
    <t>Taxas</t>
  </si>
  <si>
    <t>un</t>
  </si>
  <si>
    <t>1.3</t>
  </si>
  <si>
    <t>Tapume simples de compensado   h=220cm</t>
  </si>
  <si>
    <t>m</t>
  </si>
  <si>
    <t>1.4</t>
  </si>
  <si>
    <t>Limpeza permanente e final da obra</t>
  </si>
  <si>
    <t>1.5</t>
  </si>
  <si>
    <t>Transporte de material bota-fora</t>
  </si>
  <si>
    <t>m³</t>
  </si>
  <si>
    <t>Sub Total</t>
  </si>
  <si>
    <t>DEMOLIÇÕES E REMOÇÕES</t>
  </si>
  <si>
    <t>2.1</t>
  </si>
  <si>
    <t>2.2</t>
  </si>
  <si>
    <t>2.3</t>
  </si>
  <si>
    <t>2.4</t>
  </si>
  <si>
    <t>2.5</t>
  </si>
  <si>
    <t>2.6</t>
  </si>
  <si>
    <t>2.7</t>
  </si>
  <si>
    <t>Demolição de forro de gesso</t>
  </si>
  <si>
    <t>2.8</t>
  </si>
  <si>
    <t>2.10</t>
  </si>
  <si>
    <t>2.11</t>
  </si>
  <si>
    <t>PAREDES</t>
  </si>
  <si>
    <t>3.1</t>
  </si>
  <si>
    <t>3.2</t>
  </si>
  <si>
    <t>3.3</t>
  </si>
  <si>
    <t>REVESTIMENTOS</t>
  </si>
  <si>
    <t>4.1</t>
  </si>
  <si>
    <t>Chapisco</t>
  </si>
  <si>
    <t>4.2</t>
  </si>
  <si>
    <t>Massa Única</t>
  </si>
  <si>
    <t>4.3</t>
  </si>
  <si>
    <t>Revestimento parede gesso acartonado</t>
  </si>
  <si>
    <t>4.4</t>
  </si>
  <si>
    <t>Mercado</t>
  </si>
  <si>
    <t>4.5</t>
  </si>
  <si>
    <t>PISO</t>
  </si>
  <si>
    <t>5.1</t>
  </si>
  <si>
    <t>5.2</t>
  </si>
  <si>
    <t>FORRO</t>
  </si>
  <si>
    <t>6.1</t>
  </si>
  <si>
    <t>ESQUADRIAS</t>
  </si>
  <si>
    <t>7.1</t>
  </si>
  <si>
    <t>7.2</t>
  </si>
  <si>
    <t>7.4</t>
  </si>
  <si>
    <t>8.1</t>
  </si>
  <si>
    <t>8.2</t>
  </si>
  <si>
    <t>PINTURAS</t>
  </si>
  <si>
    <t>9.1</t>
  </si>
  <si>
    <t>9.2</t>
  </si>
  <si>
    <t>9.3</t>
  </si>
  <si>
    <t>10.1</t>
  </si>
  <si>
    <t>MOBILIÁRIO</t>
  </si>
  <si>
    <t>11.1</t>
  </si>
  <si>
    <t>11.2</t>
  </si>
  <si>
    <t>11.3</t>
  </si>
  <si>
    <t>11.4</t>
  </si>
  <si>
    <t>TOTAL CUSTO DA OBRA</t>
  </si>
  <si>
    <t>Material</t>
  </si>
  <si>
    <t>Mão-de-obra</t>
  </si>
  <si>
    <t>BDI%</t>
  </si>
  <si>
    <t>Preço Unitário (R$)</t>
  </si>
  <si>
    <t>Total com BDI (R$)</t>
  </si>
  <si>
    <t>Total Geral (R$)</t>
  </si>
  <si>
    <t>Total (R$)</t>
  </si>
  <si>
    <t>2.12</t>
  </si>
  <si>
    <t>2.13</t>
  </si>
  <si>
    <t>2.9</t>
  </si>
  <si>
    <t>Retirada de porta</t>
  </si>
  <si>
    <t xml:space="preserve">Demolição de alvenaria </t>
  </si>
  <si>
    <t>Abertura de rasgos na alvenaria</t>
  </si>
  <si>
    <t>Demolição de revestimento cerâmico</t>
  </si>
  <si>
    <t>Retirada de rodpé de granito   h=7,0cm</t>
  </si>
  <si>
    <t>Retirada das divisórias de granito</t>
  </si>
  <si>
    <t>Retirada das bancadas de granito</t>
  </si>
  <si>
    <t>Retirada de acessórios (porta papel, saboneteira, espelhos, cabides)</t>
  </si>
  <si>
    <t>Retirada de vaso sanitário</t>
  </si>
  <si>
    <t>Demolição de laje de piso com uso de martelete</t>
  </si>
  <si>
    <t>Retirada de esquadrias com aproveitamento</t>
  </si>
  <si>
    <t>Retirada de Luminárias e detector de fumaça</t>
  </si>
  <si>
    <t xml:space="preserve">Paredes de divisória de gesso acartonado completa 10 cm </t>
  </si>
  <si>
    <t>Paredes de divisória de gesso acartonado completa 12 cm</t>
  </si>
  <si>
    <t>Revestimento com papel de parede 6 unidades de 1,80 x 0,56</t>
  </si>
  <si>
    <t>5.3</t>
  </si>
  <si>
    <t>6.2</t>
  </si>
  <si>
    <t>Rodaforro</t>
  </si>
  <si>
    <t>Veneziana de Aluminio</t>
  </si>
  <si>
    <t>8.2.1</t>
  </si>
  <si>
    <t>Água fria</t>
  </si>
  <si>
    <t>8.2.1.1</t>
  </si>
  <si>
    <t>8.2.1.2</t>
  </si>
  <si>
    <t>8.2.1.3</t>
  </si>
  <si>
    <t>8.2.1.4</t>
  </si>
  <si>
    <t>8.2.1.5</t>
  </si>
  <si>
    <t>8.2.1.6</t>
  </si>
  <si>
    <t>Esgoto</t>
  </si>
  <si>
    <t>8.2.2</t>
  </si>
  <si>
    <t>8.2.2.1</t>
  </si>
  <si>
    <t>8.2.2.2</t>
  </si>
  <si>
    <t>8.2.2.3</t>
  </si>
  <si>
    <t>8.2.2.4</t>
  </si>
  <si>
    <t>8.2.2.5</t>
  </si>
  <si>
    <t>8.2.2.6</t>
  </si>
  <si>
    <t>8.2.2.7</t>
  </si>
  <si>
    <t>Sub Total das Instalações</t>
  </si>
  <si>
    <t>INSTALAÇÕES</t>
  </si>
  <si>
    <t>Elétrica</t>
  </si>
  <si>
    <t>8.1.1</t>
  </si>
  <si>
    <t>8.1.2</t>
  </si>
  <si>
    <t>Instalações Hidráulicas</t>
  </si>
  <si>
    <t>11.5</t>
  </si>
  <si>
    <t>11.6</t>
  </si>
  <si>
    <t>11.7</t>
  </si>
  <si>
    <t>Selador PVA</t>
  </si>
  <si>
    <t>Pintura latex PVA sobre massa corrida - 2 demãos</t>
  </si>
  <si>
    <t>Pintura com tinta  PVA forro - 2 pavimentos</t>
  </si>
  <si>
    <t>SERVIÇOS EM GRANITO</t>
  </si>
  <si>
    <t>Quadros</t>
  </si>
  <si>
    <t>Colchonetes</t>
  </si>
  <si>
    <t>Fraldário de parede</t>
  </si>
  <si>
    <t>Ponto de eletrica</t>
  </si>
  <si>
    <t>Luz de emergência</t>
  </si>
  <si>
    <t>Tubo PVC 3/4"</t>
  </si>
  <si>
    <t>Tê soldável  PVC  3/4"</t>
  </si>
  <si>
    <t>Joelho 90º  soldável  PVC  3/4"</t>
  </si>
  <si>
    <t>Joelho 90º  soldável  PVC  com bucha de latão</t>
  </si>
  <si>
    <t>Registro de esfera de 3/4"</t>
  </si>
  <si>
    <t>Engate flexível (40cm) FxF</t>
  </si>
  <si>
    <t>Tubo esgoto cloacal Classe 8  Ø 50</t>
  </si>
  <si>
    <t>Tubo esgoto cloacal Classe 8  Ø 40</t>
  </si>
  <si>
    <t>Caixa sifonada com grelha quadrada 150 x 150 x 50 sída 50 mm</t>
  </si>
  <si>
    <t>Joelho de 90° Ø 40</t>
  </si>
  <si>
    <t>Joelho de 45 °Ø 40</t>
  </si>
  <si>
    <t>Joelho de 45 °Ø 50</t>
  </si>
  <si>
    <t>Junção  Ø 50 /  Ø 50</t>
  </si>
  <si>
    <t>Instalação dos acessórios (2 porta papel, 2 saboneteiras, 2 cabides)</t>
  </si>
  <si>
    <t>Lixeiras</t>
  </si>
  <si>
    <t>Piso de granito</t>
  </si>
  <si>
    <t>Rodapé de granito  h=7 cm (corte e colocação)</t>
  </si>
  <si>
    <t>Soleira de granito (1,83 x 0,23)</t>
  </si>
  <si>
    <t>Móvel para fraldário em MDF branco e detalhes em louro, incluindo prateleira e cabideiro</t>
  </si>
  <si>
    <t xml:space="preserve">Revestimento cerâmico azulejo 9,5 x 9,5 </t>
  </si>
  <si>
    <t>Fornecimento e instalação de porta de madeira- Folha média , 80x210cm, incluindo dobradiças, marco, batentes e guarnições</t>
  </si>
  <si>
    <t>Espelho Cristal mm</t>
  </si>
  <si>
    <t>Sinalização das portas- Placa em alumínio 15x25cm- Fixação com fita duplaface</t>
  </si>
  <si>
    <t>LEGENDA</t>
  </si>
  <si>
    <t>Códigos de Referência (ver legenda)</t>
  </si>
  <si>
    <t>PLANILHA SINAPI</t>
  </si>
  <si>
    <t>PLANILHA PLEO</t>
  </si>
  <si>
    <t>PREÇOS DE MERCADO</t>
  </si>
  <si>
    <t>CONSELHO DE ARQUITETURA E URBANISMO</t>
  </si>
  <si>
    <t>SERVIÇO</t>
  </si>
  <si>
    <t>VALOR</t>
  </si>
  <si>
    <t>SITE</t>
  </si>
  <si>
    <t>LOJA</t>
  </si>
  <si>
    <t>COMPOSIÇÃO DO BDI</t>
  </si>
  <si>
    <t xml:space="preserve">Conforme 19.224/2015 / art. 3º/ § 2º/ BDI para contratação de obras e serviços/ Edificações </t>
  </si>
  <si>
    <t>I.</t>
  </si>
  <si>
    <t>Fórmula adotada</t>
  </si>
  <si>
    <t>BDI = (((1+AC+S&amp;G+R)*(1+DF)*(1+L))/(1-i))-)1</t>
  </si>
  <si>
    <t>II.</t>
  </si>
  <si>
    <t>Parcelas constituintes da fórmula e respectivos valores</t>
  </si>
  <si>
    <t>Administração central</t>
  </si>
  <si>
    <t>AC</t>
  </si>
  <si>
    <t>Seguro e Garantia</t>
  </si>
  <si>
    <t>S&amp;G</t>
  </si>
  <si>
    <t>Taxa de risco</t>
  </si>
  <si>
    <t>R</t>
  </si>
  <si>
    <t>Custo Financeiro</t>
  </si>
  <si>
    <t>DF</t>
  </si>
  <si>
    <t>Lucro</t>
  </si>
  <si>
    <t>L</t>
  </si>
  <si>
    <t>Tributos</t>
  </si>
  <si>
    <t>i</t>
  </si>
  <si>
    <t>III</t>
  </si>
  <si>
    <t>Tributos (i) - Memória de Cálculo</t>
  </si>
  <si>
    <t>PIS</t>
  </si>
  <si>
    <t>Cofins</t>
  </si>
  <si>
    <t>ISSQN</t>
  </si>
  <si>
    <t>CPRB</t>
  </si>
  <si>
    <t>Total de impostos</t>
  </si>
  <si>
    <t>* ISS (base 4,00%) ajustado apenas sobre mão de obra, conforme Decreto  nº19.224 do  Municipio de Porto Alegre</t>
  </si>
  <si>
    <t>BDI calculado:</t>
  </si>
  <si>
    <t>https://www.elo7.com.br/kit-quadrinhos-escandinavo-bichinhos-33x43cm-md2/dp/BABBB5?pp=5&amp;pn=1&amp;nav=sch_pd_sr_1_5&amp;qrid=41rde4O3zCEp#dmcl=0&amp;rcp=</t>
  </si>
  <si>
    <t>ELO 7</t>
  </si>
  <si>
    <t>https://www.decorquadros.com.br/Kit-Quadros-Escandinavo-Bichinhos</t>
  </si>
  <si>
    <t>DECOR QUADROS</t>
  </si>
  <si>
    <t>https://produto.mercadolivre.com.br/MLB-1089388216-kit-quadros-escandinavos-beb-33x43cm-frete-gratis-md1-_JM?quantity=1&amp;variation=39732060040</t>
  </si>
  <si>
    <t>MERCADO LIVRE</t>
  </si>
  <si>
    <t>https://produto.mercadolivre.com.br/MLB-783998849-trocador-americano-fraldas-espuma-d23-revestido-em-bagum-_JM?quantity=1</t>
  </si>
  <si>
    <t>https://www.elo7.com.br/trocador-americano/dp/BF314F</t>
  </si>
  <si>
    <t>https://www.pilulito.com.br/trocador-americano-amarelo-suave-1407/p?cc=10</t>
  </si>
  <si>
    <t>PILULITO</t>
  </si>
  <si>
    <t>SOLUTII</t>
  </si>
  <si>
    <t>http://www.moveissolutii.com.br/trocador-de-bebe/fraldario-de-parede-em-pvc-lavavel-modelo-horizontal</t>
  </si>
  <si>
    <t>AMERICANAS</t>
  </si>
  <si>
    <t>https://www.americanas.com.br/produto/16710538/trocador-fralda-fraldario-soft-horizontal-para-fixar-na-parede</t>
  </si>
  <si>
    <t>Amazon</t>
  </si>
  <si>
    <t>https://www.amazon.com.br/TROCADOR-BEBE-SOFT-PISTÃO-HORIZONTAL/dp/B0785M2JHG?tag=goog0ef-20&amp;smid=A3FUY5O2I80KLV&amp;ascsubtag=go_1678207661_6408</t>
  </si>
  <si>
    <t>Shoptime</t>
  </si>
  <si>
    <t>https://www.shoptime.com.br/produto/41396193/lixeira-office-redonda-com-tampa-em-aco-inox-10l-jsn-or3?WT.srch=1&amp;acc=a76c8289649a0bef0524c56c85e71570&amp;epar=</t>
  </si>
  <si>
    <t>Americanas</t>
  </si>
  <si>
    <t>https://www.americanas.com.br/produto/60628576/lixeira-office-redonda-com-tampa-em-aco-inox-10l-j</t>
  </si>
  <si>
    <t>mercado livre</t>
  </si>
  <si>
    <t>https://produto.mercadolivre.com.br/MLB-694595035-lixeira-inox-com-tamba-basculante-10-litros-_JM</t>
  </si>
  <si>
    <t>BP louro Freijo</t>
  </si>
  <si>
    <t>Casa Marceneiro</t>
  </si>
  <si>
    <t>https://www.casamarceneiro.com.br/produto_detalhes/MDF-LOURO-FREIJO-2-FACES-185X275X18MM-GRANN</t>
  </si>
  <si>
    <t>275x 185x 18mm</t>
  </si>
  <si>
    <t>Disk madeiras</t>
  </si>
  <si>
    <t>https://loja.diskmadeiras.com.br/produto/mdf-louro-freijo-gn-275x185x18mm/</t>
  </si>
  <si>
    <t>Luciano Laminas</t>
  </si>
  <si>
    <t>https://lucianolaminasloja.com.br/produtos/detalhes/mdf-louro-freijo-18mm-2f-185-x-275-sudati/</t>
  </si>
  <si>
    <t>https://www.casamarceneiro.com.br/produto_detalhes/BP-MDF-BRANCO-TX-2F-183X273CM-ESPESSURA-18MM</t>
  </si>
  <si>
    <t>Leo Madeiras</t>
  </si>
  <si>
    <t>https://www.leomadeiras.com.br/chapas-de-mdf/mdf-branco/010101</t>
  </si>
  <si>
    <t>Leroy merlin</t>
  </si>
  <si>
    <t>https://www.leroymerlin.com.br/chapa-de-madeira-mdf-branco-iceland-2,75mx1,85mx6mm-leo-madeiras_89243623</t>
  </si>
  <si>
    <t>Adesivo amarelo 1mx 0,50m</t>
  </si>
  <si>
    <t>Elo 7</t>
  </si>
  <si>
    <t>https://www.elo7.com.br/adesivo-vinil-amarelo-envelopamento-geladeira-fogao/dp/A5240B?elo7_source=google_shop&amp;elo7_</t>
  </si>
  <si>
    <t>Adesivo amarelo 2mx 0,45m</t>
  </si>
  <si>
    <t>Kalunga</t>
  </si>
  <si>
    <t>https://www.kalunga.com.br/prod/plastico-autoadesivo-amarelo-45cmx2m-12686-gekkofix/208865?pcID=39&amp;gclid=Cj0KCQjw9pDpBRCkARIsAOzRzislyipWq-XT5I97pi7TzSqF</t>
  </si>
  <si>
    <t>https://www.leroymerlin.com.br/revestimento-auto-adesivo-basico-amarelo-rolo-com-2m_89404770</t>
  </si>
  <si>
    <t>Fechaduras com canhão cilindrico</t>
  </si>
  <si>
    <t>https://www.cmarceneiro.com.br/produto/4114-fechadura-cilindrica-para-moveis-22mm-mod208-nq</t>
  </si>
  <si>
    <t>Mundo das fechaduras</t>
  </si>
  <si>
    <t>https://www.mundodasfechaduras.com.br/Fechaduras/Filetto/Fechadura-Moveis-Armario-de-Aco-20mm-Cromado-103-20-KC-Segredos-Diferentes-Filetto-P62173.aspx</t>
  </si>
  <si>
    <t>Tamoyo</t>
  </si>
  <si>
    <t>https://www.lojastamoyo.com.br/fechadura-para-armario-22-mm-niquelado-curta-303-13186-303-stam-38087</t>
  </si>
  <si>
    <t>Dobradiça</t>
  </si>
  <si>
    <t>LAB Madeiras</t>
  </si>
  <si>
    <t>https://loja.labmadeiras.com.br/dobradica-hettich-curva-calco-d-0-slide-on.html?gclid=Cj0KCQjw9pDpBRCkARIsAOzRzis5vDV4TiSk0sy8q6NM5pUkVaHkvdKoX2Nr3464-g2ScKk</t>
  </si>
  <si>
    <t>https://www.casamarceneiro.com.br/produto_detalhes/DOBRADICA-2327-45G-26MM-COM-CALCO-HETTICH</t>
  </si>
  <si>
    <t>Leroy Merlin</t>
  </si>
  <si>
    <t>https://www.leroymerlin.com.br/dobradica-para-moveis-curva-35mm-110o-ferro-1-peca_89024670</t>
  </si>
  <si>
    <t>BP BRANCO 275x 185x 18mm</t>
  </si>
  <si>
    <t>DATA BASE: JUNHO 2019</t>
  </si>
  <si>
    <t>ENG. WILSON CANTES</t>
  </si>
  <si>
    <t>CREA RS 065273</t>
  </si>
  <si>
    <r>
      <t>* os cálculos tem base em  mão de obra</t>
    </r>
    <r>
      <rPr>
        <b/>
        <sz val="8"/>
        <color theme="1"/>
        <rFont val="Calibri"/>
        <family val="2"/>
        <scheme val="minor"/>
      </rPr>
      <t xml:space="preserve"> sem desoneração</t>
    </r>
  </si>
  <si>
    <r>
      <rPr>
        <b/>
        <sz val="10.5"/>
        <color rgb="FFFFFFFF"/>
        <rFont val="Arial"/>
        <family val="2"/>
      </rPr>
      <t>RIO</t>
    </r>
    <r>
      <rPr>
        <sz val="10.5"/>
        <color rgb="FFFFFFFF"/>
        <rFont val="Times New Roman"/>
        <family val="1"/>
      </rPr>
      <t xml:space="preserve"> </t>
    </r>
    <r>
      <rPr>
        <b/>
        <sz val="10.5"/>
        <color rgb="FFFFFFFF"/>
        <rFont val="Arial"/>
        <family val="2"/>
      </rPr>
      <t>GRANDE</t>
    </r>
    <r>
      <rPr>
        <sz val="10.5"/>
        <color rgb="FFFFFFFF"/>
        <rFont val="Times New Roman"/>
        <family val="1"/>
      </rPr>
      <t xml:space="preserve"> </t>
    </r>
    <r>
      <rPr>
        <b/>
        <sz val="10.5"/>
        <color rgb="FFFFFFFF"/>
        <rFont val="Arial"/>
        <family val="2"/>
      </rPr>
      <t>DO</t>
    </r>
    <r>
      <rPr>
        <sz val="10.5"/>
        <color rgb="FFFFFFFF"/>
        <rFont val="Times New Roman"/>
        <family val="1"/>
      </rPr>
      <t xml:space="preserve"> </t>
    </r>
    <r>
      <rPr>
        <b/>
        <sz val="10.5"/>
        <color rgb="FFFFFFFF"/>
        <rFont val="Arial"/>
        <family val="2"/>
      </rPr>
      <t>SUL</t>
    </r>
    <r>
      <rPr>
        <sz val="10.5"/>
        <color rgb="FFFFFFFF"/>
        <rFont val="Times New Roman"/>
        <family val="1"/>
      </rPr>
      <t xml:space="preserve">                                                                                  </t>
    </r>
    <r>
      <rPr>
        <vertAlign val="superscript"/>
        <sz val="9"/>
        <color rgb="FFFFFFFF"/>
        <rFont val="Arial"/>
        <family val="2"/>
      </rPr>
      <t>VIGÊNCIA</t>
    </r>
    <r>
      <rPr>
        <vertAlign val="superscript"/>
        <sz val="9"/>
        <color rgb="FFFFFFFF"/>
        <rFont val="Times New Roman"/>
        <family val="1"/>
      </rPr>
      <t xml:space="preserve"> </t>
    </r>
    <r>
      <rPr>
        <vertAlign val="superscript"/>
        <sz val="9"/>
        <color rgb="FFFFFFFF"/>
        <rFont val="Arial"/>
        <family val="2"/>
      </rPr>
      <t>A</t>
    </r>
    <r>
      <rPr>
        <vertAlign val="superscript"/>
        <sz val="9"/>
        <color rgb="FFFFFFFF"/>
        <rFont val="Times New Roman"/>
        <family val="1"/>
      </rPr>
      <t xml:space="preserve"> </t>
    </r>
    <r>
      <rPr>
        <vertAlign val="superscript"/>
        <sz val="9"/>
        <color rgb="FFFFFFFF"/>
        <rFont val="Arial"/>
        <family val="2"/>
      </rPr>
      <t>PARTIR</t>
    </r>
    <r>
      <rPr>
        <vertAlign val="superscript"/>
        <sz val="9"/>
        <color rgb="FFFFFFFF"/>
        <rFont val="Times New Roman"/>
        <family val="1"/>
      </rPr>
      <t xml:space="preserve"> </t>
    </r>
    <r>
      <rPr>
        <vertAlign val="superscript"/>
        <sz val="9"/>
        <color rgb="FFFFFFFF"/>
        <rFont val="Arial"/>
        <family val="2"/>
      </rPr>
      <t>DE</t>
    </r>
    <r>
      <rPr>
        <vertAlign val="superscript"/>
        <sz val="9"/>
        <color rgb="FFFFFFFF"/>
        <rFont val="Times New Roman"/>
        <family val="1"/>
      </rPr>
      <t xml:space="preserve">  </t>
    </r>
    <r>
      <rPr>
        <sz val="9"/>
        <color rgb="FFFFFFFF"/>
        <rFont val="Arial"/>
        <family val="2"/>
      </rPr>
      <t>10/2018</t>
    </r>
  </si>
  <si>
    <r>
      <rPr>
        <b/>
        <sz val="9"/>
        <color rgb="FFFFFFFF"/>
        <rFont val="Arial"/>
        <family val="2"/>
      </rPr>
      <t>ENCARGOS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SOCIAIS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SOBRE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A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MÃO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DE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OBRA</t>
    </r>
  </si>
  <si>
    <r>
      <rPr>
        <b/>
        <sz val="9"/>
        <rFont val="Arial"/>
        <family val="2"/>
      </rPr>
      <t>CÓDIGO</t>
    </r>
  </si>
  <si>
    <r>
      <rPr>
        <b/>
        <sz val="9"/>
        <rFont val="Arial"/>
        <family val="2"/>
      </rPr>
      <t>DESCRIÇÃO</t>
    </r>
  </si>
  <si>
    <r>
      <rPr>
        <b/>
        <sz val="9"/>
        <color rgb="FFFFFFFF"/>
        <rFont val="Arial"/>
        <family val="2"/>
      </rPr>
      <t>SEM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DESONERAÇÃO</t>
    </r>
  </si>
  <si>
    <r>
      <rPr>
        <b/>
        <sz val="9"/>
        <rFont val="Arial"/>
        <family val="2"/>
      </rPr>
      <t xml:space="preserve">MENSALISTA
</t>
    </r>
    <r>
      <rPr>
        <b/>
        <sz val="9"/>
        <rFont val="Arial"/>
        <family val="2"/>
      </rPr>
      <t>%</t>
    </r>
  </si>
  <si>
    <r>
      <rPr>
        <b/>
        <sz val="9"/>
        <color rgb="FFFFFFFF"/>
        <rFont val="Arial"/>
        <family val="2"/>
      </rPr>
      <t>GRUPO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A</t>
    </r>
  </si>
  <si>
    <r>
      <rPr>
        <sz val="9"/>
        <rFont val="Arial"/>
        <family val="2"/>
      </rPr>
      <t>A1</t>
    </r>
  </si>
  <si>
    <r>
      <rPr>
        <sz val="9"/>
        <rFont val="Arial"/>
        <family val="2"/>
      </rPr>
      <t>INSS</t>
    </r>
  </si>
  <si>
    <r>
      <rPr>
        <sz val="9"/>
        <rFont val="Arial"/>
        <family val="2"/>
      </rPr>
      <t>A2</t>
    </r>
  </si>
  <si>
    <r>
      <rPr>
        <sz val="9"/>
        <rFont val="Arial"/>
        <family val="2"/>
      </rPr>
      <t>SESI</t>
    </r>
  </si>
  <si>
    <r>
      <rPr>
        <sz val="9"/>
        <rFont val="Arial"/>
        <family val="2"/>
      </rPr>
      <t>A3</t>
    </r>
  </si>
  <si>
    <r>
      <rPr>
        <sz val="9"/>
        <rFont val="Arial"/>
        <family val="2"/>
      </rPr>
      <t>SENAI</t>
    </r>
  </si>
  <si>
    <r>
      <rPr>
        <sz val="9"/>
        <rFont val="Arial"/>
        <family val="2"/>
      </rPr>
      <t>A4</t>
    </r>
  </si>
  <si>
    <r>
      <rPr>
        <sz val="9"/>
        <rFont val="Arial"/>
        <family val="2"/>
      </rPr>
      <t>INCRA</t>
    </r>
  </si>
  <si>
    <r>
      <rPr>
        <sz val="9"/>
        <rFont val="Arial"/>
        <family val="2"/>
      </rPr>
      <t>A5</t>
    </r>
  </si>
  <si>
    <r>
      <rPr>
        <sz val="9"/>
        <rFont val="Arial"/>
        <family val="2"/>
      </rPr>
      <t>SEBRAE</t>
    </r>
  </si>
  <si>
    <r>
      <rPr>
        <sz val="9"/>
        <rFont val="Arial"/>
        <family val="2"/>
      </rPr>
      <t>A6</t>
    </r>
  </si>
  <si>
    <r>
      <rPr>
        <sz val="9"/>
        <rFont val="Arial"/>
        <family val="2"/>
      </rPr>
      <t>Salário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Educação</t>
    </r>
  </si>
  <si>
    <r>
      <rPr>
        <sz val="9"/>
        <rFont val="Arial"/>
        <family val="2"/>
      </rPr>
      <t>A7</t>
    </r>
  </si>
  <si>
    <r>
      <rPr>
        <sz val="9"/>
        <rFont val="Arial"/>
        <family val="2"/>
      </rPr>
      <t>Seguro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Contra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Acidentes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Trabalho</t>
    </r>
  </si>
  <si>
    <r>
      <rPr>
        <sz val="9"/>
        <rFont val="Arial"/>
        <family val="2"/>
      </rPr>
      <t>A8</t>
    </r>
  </si>
  <si>
    <r>
      <rPr>
        <sz val="9"/>
        <rFont val="Arial"/>
        <family val="2"/>
      </rPr>
      <t>FGTS</t>
    </r>
  </si>
  <si>
    <r>
      <rPr>
        <sz val="9"/>
        <rFont val="Arial"/>
        <family val="2"/>
      </rPr>
      <t>A9</t>
    </r>
  </si>
  <si>
    <r>
      <rPr>
        <sz val="9"/>
        <rFont val="Arial"/>
        <family val="2"/>
      </rPr>
      <t>SECONCI</t>
    </r>
  </si>
  <si>
    <r>
      <rPr>
        <b/>
        <sz val="9"/>
        <rFont val="Arial"/>
        <family val="2"/>
      </rPr>
      <t>A</t>
    </r>
  </si>
  <si>
    <r>
      <rPr>
        <b/>
        <sz val="9"/>
        <rFont val="Arial"/>
        <family val="2"/>
      </rPr>
      <t>Total</t>
    </r>
  </si>
  <si>
    <r>
      <rPr>
        <b/>
        <sz val="9"/>
        <color rgb="FFFFFFFF"/>
        <rFont val="Arial"/>
        <family val="2"/>
      </rPr>
      <t>GRUPO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B</t>
    </r>
  </si>
  <si>
    <r>
      <rPr>
        <sz val="9"/>
        <rFont val="Arial"/>
        <family val="2"/>
      </rPr>
      <t>B1</t>
    </r>
  </si>
  <si>
    <r>
      <rPr>
        <sz val="9"/>
        <rFont val="Arial"/>
        <family val="2"/>
      </rPr>
      <t>Repouso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Semanal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Remunerado</t>
    </r>
  </si>
  <si>
    <r>
      <rPr>
        <sz val="9"/>
        <rFont val="Arial"/>
        <family val="2"/>
      </rPr>
      <t>Não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incide</t>
    </r>
  </si>
  <si>
    <r>
      <rPr>
        <sz val="9"/>
        <rFont val="Arial"/>
        <family val="2"/>
      </rPr>
      <t>B2</t>
    </r>
  </si>
  <si>
    <r>
      <rPr>
        <sz val="9"/>
        <rFont val="Arial"/>
        <family val="2"/>
      </rPr>
      <t>Feriados</t>
    </r>
  </si>
  <si>
    <r>
      <rPr>
        <sz val="9"/>
        <rFont val="Arial"/>
        <family val="2"/>
      </rPr>
      <t>B3</t>
    </r>
  </si>
  <si>
    <r>
      <rPr>
        <sz val="9"/>
        <rFont val="Arial"/>
        <family val="2"/>
      </rPr>
      <t>Auxílio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-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Enfermidade</t>
    </r>
  </si>
  <si>
    <r>
      <rPr>
        <sz val="9"/>
        <rFont val="Arial"/>
        <family val="2"/>
      </rPr>
      <t>B4</t>
    </r>
  </si>
  <si>
    <r>
      <rPr>
        <sz val="9"/>
        <rFont val="Arial"/>
        <family val="2"/>
      </rPr>
      <t>13º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Salário</t>
    </r>
  </si>
  <si>
    <r>
      <rPr>
        <sz val="9"/>
        <rFont val="Arial"/>
        <family val="2"/>
      </rPr>
      <t>B5</t>
    </r>
  </si>
  <si>
    <r>
      <rPr>
        <sz val="9"/>
        <rFont val="Arial"/>
        <family val="2"/>
      </rPr>
      <t>Licença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Paternidade</t>
    </r>
  </si>
  <si>
    <r>
      <rPr>
        <sz val="9"/>
        <rFont val="Arial"/>
        <family val="2"/>
      </rPr>
      <t>B6</t>
    </r>
  </si>
  <si>
    <r>
      <rPr>
        <sz val="9"/>
        <rFont val="Arial"/>
        <family val="2"/>
      </rPr>
      <t>Faltas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Justificadas</t>
    </r>
  </si>
  <si>
    <r>
      <rPr>
        <sz val="9"/>
        <rFont val="Arial"/>
        <family val="2"/>
      </rPr>
      <t>B7</t>
    </r>
  </si>
  <si>
    <r>
      <rPr>
        <sz val="9"/>
        <rFont val="Arial"/>
        <family val="2"/>
      </rPr>
      <t>Dias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Chuvas</t>
    </r>
  </si>
  <si>
    <r>
      <rPr>
        <sz val="9"/>
        <rFont val="Arial"/>
        <family val="2"/>
      </rPr>
      <t>B8</t>
    </r>
  </si>
  <si>
    <r>
      <rPr>
        <sz val="9"/>
        <rFont val="Arial"/>
        <family val="2"/>
      </rPr>
      <t>Auxílio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Acidente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Trabalho</t>
    </r>
  </si>
  <si>
    <r>
      <rPr>
        <sz val="9"/>
        <rFont val="Arial"/>
        <family val="2"/>
      </rPr>
      <t>B9</t>
    </r>
  </si>
  <si>
    <r>
      <rPr>
        <sz val="9"/>
        <rFont val="Arial"/>
        <family val="2"/>
      </rPr>
      <t>Férias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Gozadas</t>
    </r>
  </si>
  <si>
    <r>
      <rPr>
        <sz val="9"/>
        <rFont val="Arial"/>
        <family val="2"/>
      </rPr>
      <t>B10</t>
    </r>
  </si>
  <si>
    <r>
      <rPr>
        <sz val="9"/>
        <rFont val="Arial"/>
        <family val="2"/>
      </rPr>
      <t>Salário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Maternidade</t>
    </r>
  </si>
  <si>
    <r>
      <rPr>
        <b/>
        <sz val="9"/>
        <rFont val="Arial"/>
        <family val="2"/>
      </rPr>
      <t>B</t>
    </r>
  </si>
  <si>
    <r>
      <rPr>
        <b/>
        <sz val="9"/>
        <color rgb="FFFFFFFF"/>
        <rFont val="Arial"/>
        <family val="2"/>
      </rPr>
      <t>GRUPO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C</t>
    </r>
  </si>
  <si>
    <r>
      <rPr>
        <sz val="9"/>
        <rFont val="Arial"/>
        <family val="2"/>
      </rPr>
      <t>C1</t>
    </r>
  </si>
  <si>
    <r>
      <rPr>
        <sz val="9"/>
        <rFont val="Arial"/>
        <family val="2"/>
      </rPr>
      <t>Aviso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Prévio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Indenizado</t>
    </r>
  </si>
  <si>
    <r>
      <rPr>
        <sz val="9"/>
        <rFont val="Arial"/>
        <family val="2"/>
      </rPr>
      <t>C2</t>
    </r>
  </si>
  <si>
    <r>
      <rPr>
        <sz val="9"/>
        <rFont val="Arial"/>
        <family val="2"/>
      </rPr>
      <t>Aviso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Prévio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Trabalhado</t>
    </r>
  </si>
  <si>
    <r>
      <rPr>
        <sz val="9"/>
        <rFont val="Arial"/>
        <family val="2"/>
      </rPr>
      <t>C3</t>
    </r>
  </si>
  <si>
    <r>
      <rPr>
        <sz val="9"/>
        <rFont val="Arial"/>
        <family val="2"/>
      </rPr>
      <t>Férias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Indenizadas</t>
    </r>
  </si>
  <si>
    <r>
      <rPr>
        <sz val="9"/>
        <rFont val="Arial"/>
        <family val="2"/>
      </rPr>
      <t>C4</t>
    </r>
  </si>
  <si>
    <r>
      <rPr>
        <sz val="9"/>
        <rFont val="Arial"/>
        <family val="2"/>
      </rPr>
      <t>Depósito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Rescisão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Sem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Justa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Causa</t>
    </r>
  </si>
  <si>
    <r>
      <rPr>
        <sz val="9"/>
        <rFont val="Arial"/>
        <family val="2"/>
      </rPr>
      <t>C5</t>
    </r>
  </si>
  <si>
    <r>
      <rPr>
        <sz val="9"/>
        <rFont val="Arial"/>
        <family val="2"/>
      </rPr>
      <t>Indenização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Adicional</t>
    </r>
  </si>
  <si>
    <r>
      <rPr>
        <b/>
        <sz val="9"/>
        <rFont val="Arial"/>
        <family val="2"/>
      </rPr>
      <t>C</t>
    </r>
  </si>
  <si>
    <r>
      <rPr>
        <b/>
        <sz val="9"/>
        <color rgb="FFFFFFFF"/>
        <rFont val="Arial"/>
        <family val="2"/>
      </rPr>
      <t>GRUPO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D</t>
    </r>
  </si>
  <si>
    <r>
      <rPr>
        <sz val="9"/>
        <rFont val="Arial"/>
        <family val="2"/>
      </rPr>
      <t>D1</t>
    </r>
  </si>
  <si>
    <r>
      <rPr>
        <sz val="9"/>
        <rFont val="Arial"/>
        <family val="2"/>
      </rPr>
      <t>Reincidência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Grupo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sobre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Grupo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B</t>
    </r>
  </si>
  <si>
    <r>
      <rPr>
        <sz val="9"/>
        <rFont val="Arial"/>
        <family val="2"/>
      </rPr>
      <t>D2</t>
    </r>
  </si>
  <si>
    <r>
      <rPr>
        <sz val="9"/>
        <rFont val="Arial"/>
        <family val="2"/>
      </rPr>
      <t>Reincidência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Grupo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sobre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Aviso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Prévio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Trabalhado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Reincidência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FGTS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sobre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 xml:space="preserve">Aviso
</t>
    </r>
    <r>
      <rPr>
        <sz val="9"/>
        <rFont val="Arial"/>
        <family val="2"/>
      </rPr>
      <t>Prévio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Indenizado</t>
    </r>
  </si>
  <si>
    <r>
      <rPr>
        <b/>
        <sz val="9"/>
        <rFont val="Arial"/>
        <family val="2"/>
      </rPr>
      <t>D</t>
    </r>
  </si>
  <si>
    <r>
      <rPr>
        <b/>
        <sz val="9"/>
        <color rgb="FFFFFFFF"/>
        <rFont val="Arial"/>
        <family val="2"/>
      </rPr>
      <t>TOTAL(A+B+C+D)</t>
    </r>
  </si>
  <si>
    <r>
      <rPr>
        <sz val="7"/>
        <rFont val="Arial"/>
        <family val="2"/>
      </rPr>
      <t>Fonte: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Informação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Dias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de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Chuva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–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INMET</t>
    </r>
  </si>
  <si>
    <r>
      <rPr>
        <sz val="10"/>
        <rFont val="Arial"/>
        <family val="2"/>
      </rPr>
      <t>SINAPI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Composição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Encargos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Sociais</t>
    </r>
  </si>
  <si>
    <t>CRONOGRAMA FISICO FINANCEIRO</t>
  </si>
  <si>
    <t>SERVIÇOS</t>
  </si>
  <si>
    <t>MÊS 1</t>
  </si>
  <si>
    <t>MÊS 2</t>
  </si>
  <si>
    <t>VALOR TOTAL</t>
  </si>
  <si>
    <t>Serviços Preliminares</t>
  </si>
  <si>
    <t>Demolições e Remoções</t>
  </si>
  <si>
    <t>Paredes</t>
  </si>
  <si>
    <t>Revestimentos</t>
  </si>
  <si>
    <t>Piso</t>
  </si>
  <si>
    <t>Forro</t>
  </si>
  <si>
    <t>Esquadrias</t>
  </si>
  <si>
    <t>Pintura</t>
  </si>
  <si>
    <t>Mobiliário fixo</t>
  </si>
  <si>
    <t>VALORES</t>
  </si>
  <si>
    <t>C</t>
  </si>
  <si>
    <t xml:space="preserve">Instalações </t>
  </si>
  <si>
    <t>Serviços em granito</t>
  </si>
  <si>
    <t>S</t>
  </si>
  <si>
    <t xml:space="preserve">P </t>
  </si>
  <si>
    <t>M</t>
  </si>
  <si>
    <t>P</t>
  </si>
  <si>
    <t>H</t>
  </si>
  <si>
    <t>https: //www.lazerecasa.com.br/</t>
  </si>
  <si>
    <t>www.americanas.com.br/produto/36723843/fechadura-interna-imab-cosmus-1000-cj-2377-18-roseta</t>
  </si>
  <si>
    <t>S00041067</t>
  </si>
  <si>
    <t>Corte das peças e colocação - Marmorista / Graniteiro</t>
  </si>
  <si>
    <t>ME</t>
  </si>
  <si>
    <t>Fornecimento de  Combo de Fita de LED e fonte - 3m</t>
  </si>
  <si>
    <t>Fita Led Branco Frio 3 metros com fonte/carregador</t>
  </si>
  <si>
    <t>Iluminim</t>
  </si>
  <si>
    <t>link www.iluminim.com.br/urotkjead-fita-led-branco-frio-3528-3-metros-com-fonte-carregador-a-prova-dagua</t>
  </si>
  <si>
    <t>Ferragem Thony Ltda -Cód. 44694</t>
  </si>
  <si>
    <t>https://www.thony.com.br/</t>
  </si>
  <si>
    <t>Mercado Livre</t>
  </si>
  <si>
    <t>https://produto.mercadolivre.com.br/MLB-1121822523-combo-customizado-fita-led-monocromatica-3528-branco-_JM?quantity=1</t>
  </si>
  <si>
    <t>Chapa de MDF Liso, 2 faces, E=18mm, de 2,75x1,85</t>
  </si>
  <si>
    <t>Chapa MDF duas faces</t>
  </si>
  <si>
    <t>Dobradiça  35mm reta click Slow Easy</t>
  </si>
  <si>
    <t>https://www.leroymerlin.com.br/dobradica-para-moveis-curva-35mm-95o-aco-niquelado-1-peca_89688641</t>
  </si>
  <si>
    <t>R$ 5,2  unid.</t>
  </si>
  <si>
    <t>R$ 21,90 unid.</t>
  </si>
  <si>
    <t>https://www.madeirasgasometro.com.br/dobradica-ms-calco-fixo-105-graus-reta-slow-04-furos-fgvtn/p</t>
  </si>
  <si>
    <t>R$ 3,53 unid.</t>
  </si>
  <si>
    <t>MÉDIA</t>
  </si>
  <si>
    <t>S00040916</t>
  </si>
  <si>
    <t>Marceneiro</t>
  </si>
  <si>
    <t>Composição</t>
  </si>
  <si>
    <t>Dobradiça reta 35mm click Slow Easy</t>
  </si>
  <si>
    <t>https://www.casamarceneiro.com.br/p+D68:P70roduto_detalhes/DOBRADICA-35MM-RETA-CLICK-SLOW-EASY-COMPLETA-COM-PARAFUSOS</t>
  </si>
  <si>
    <t>Madeiras Gasômetro</t>
  </si>
  <si>
    <t>Servente</t>
  </si>
  <si>
    <t>unid</t>
  </si>
  <si>
    <t>S00010851</t>
  </si>
  <si>
    <t>CP</t>
  </si>
  <si>
    <t xml:space="preserve">Forro em gesso </t>
  </si>
  <si>
    <t>Média cotação</t>
  </si>
  <si>
    <t>REFERÊNCIA</t>
  </si>
  <si>
    <t>MATERIAL E/OU SERVIÇO</t>
  </si>
  <si>
    <t>UNIDADE</t>
  </si>
  <si>
    <t>QUANTIDADE</t>
  </si>
  <si>
    <t>VALOR UNITÁRIO</t>
  </si>
  <si>
    <t>S00041084</t>
  </si>
  <si>
    <t>7.3</t>
  </si>
  <si>
    <t>8.1.3</t>
  </si>
  <si>
    <t>Maçaneta</t>
  </si>
  <si>
    <t>https://www.leroymerlin.com.br/macaneta-zamac-cromada-acetinado-blma575-zce-arouca_88316914</t>
  </si>
  <si>
    <t>Adesivo de contato 195g</t>
  </si>
  <si>
    <t>https://www.cmarceneiro.com.br/produto/5133-laminado-formica-ergonoce-rustico-m-820</t>
  </si>
  <si>
    <t>https://cofellaminados.com.br/produtos-view.php?id=451</t>
  </si>
  <si>
    <t>https://www.madeiranit.com.br/produto/formica-freijo-m819-texturizado-08mm-308x125m</t>
  </si>
  <si>
    <t>www.madeirasgasometro.com.br/lamina-madeira-natural-freijo/p</t>
  </si>
  <si>
    <t>https://www.leroymerlin.com.br/adesivo-de-contato-cascola-195g-henkel_87900694</t>
  </si>
  <si>
    <t>https://produto.mercadolivre.com.br/MLB-957477854-adesivo-contato-cola-cascola-lata-195g-loctite-_JM?matt_tool=44534026&amp;matt_word&amp;gclid=CjwKCAjw67XpBRBqEiwA5RCocSylftHdK9</t>
  </si>
  <si>
    <t>Madeiranit</t>
  </si>
  <si>
    <t>Madeiras Gasometro</t>
  </si>
  <si>
    <t>Laminado folha 3,08 x 1,25</t>
  </si>
  <si>
    <t>Casa do Marceneiro</t>
  </si>
  <si>
    <t>Cofel Laminados</t>
  </si>
  <si>
    <t>Média Cotação</t>
  </si>
  <si>
    <t xml:space="preserve">unid </t>
  </si>
  <si>
    <t xml:space="preserve">Laminação das portas </t>
  </si>
  <si>
    <t>TOTAL</t>
  </si>
  <si>
    <t>Fornecimento  de Fita de LED e fonte - 3m</t>
  </si>
  <si>
    <t>Instalador elétrico</t>
  </si>
  <si>
    <t>Fornecimento e instalação de fita de LED</t>
  </si>
  <si>
    <t>Sinalização das Portas</t>
  </si>
  <si>
    <t>MATERIAL E/OU SERVIÇO - Por Porta</t>
  </si>
  <si>
    <t>Maçanetas</t>
  </si>
  <si>
    <t>Maçaneta Cromo acetinado</t>
  </si>
  <si>
    <t>Maçaneta para banheiro - Cromo acetinado</t>
  </si>
  <si>
    <t>Fraldário de Parede</t>
  </si>
  <si>
    <t>Perfil "I"</t>
  </si>
  <si>
    <t>S00004765</t>
  </si>
  <si>
    <t>Pedreiro</t>
  </si>
  <si>
    <t>S00000134</t>
  </si>
  <si>
    <t>Graute</t>
  </si>
  <si>
    <t>kg</t>
  </si>
  <si>
    <t>S00004750</t>
  </si>
  <si>
    <t>MATERIAL E/OU SERVIÇO - METRO</t>
  </si>
  <si>
    <t>Verga com perfil "I"</t>
  </si>
  <si>
    <t>COMPOSIÇÃO DE PREÇOS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</si>
</sst>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rgb="FFFFFFFF"/>
      <name val="Arial"/>
      <family val="2"/>
    </font>
    <font>
      <sz val="10.5"/>
      <color rgb="FFFFFFFF"/>
      <name val="Times New Roman"/>
      <family val="1"/>
    </font>
    <font>
      <vertAlign val="superscript"/>
      <sz val="9"/>
      <color rgb="FFFFFFFF"/>
      <name val="Arial"/>
      <family val="2"/>
    </font>
    <font>
      <vertAlign val="superscript"/>
      <sz val="9"/>
      <color rgb="FFFFFFFF"/>
      <name val="Times New Roman"/>
      <family val="1"/>
    </font>
    <font>
      <sz val="9"/>
      <color rgb="FFFFFFFF"/>
      <name val="Arial"/>
      <family val="2"/>
    </font>
    <font>
      <b/>
      <sz val="9"/>
      <color rgb="FFFFFFFF"/>
      <name val="Arial"/>
      <family val="2"/>
    </font>
    <font>
      <sz val="9"/>
      <color rgb="FFFFFFFF"/>
      <name val="Times New Roman"/>
      <family val="1"/>
    </font>
    <font>
      <b/>
      <sz val="9"/>
      <name val="Arial"/>
    </font>
    <font>
      <b/>
      <sz val="9"/>
      <name val="Arial"/>
      <family val="2"/>
    </font>
    <font>
      <sz val="9"/>
      <name val="Arial"/>
    </font>
    <font>
      <sz val="9"/>
      <name val="Arial"/>
      <family val="2"/>
    </font>
    <font>
      <sz val="9"/>
      <color rgb="FF000000"/>
      <name val="Arial"/>
      <family val="2"/>
    </font>
    <font>
      <sz val="9"/>
      <name val="Times New Roman"/>
      <family val="1"/>
    </font>
    <font>
      <b/>
      <sz val="9"/>
      <color rgb="FF000000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10"/>
      <name val="Arial"/>
      <family val="2"/>
    </font>
    <font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7F7F"/>
      </patternFill>
    </fill>
    <fill>
      <patternFill patternType="solid">
        <fgColor rgb="FF538DD4"/>
      </patternFill>
    </fill>
    <fill>
      <patternFill patternType="solid">
        <fgColor rgb="FFB8CCE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rgb="FF7AA0CD"/>
      </bottom>
      <diagonal/>
    </border>
    <border>
      <left style="thin">
        <color rgb="FF7AA0CD"/>
      </left>
      <right/>
      <top style="thin">
        <color rgb="FF7AA0CD"/>
      </top>
      <bottom/>
      <diagonal/>
    </border>
    <border>
      <left/>
      <right/>
      <top style="thin">
        <color rgb="FF7AA0CD"/>
      </top>
      <bottom/>
      <diagonal/>
    </border>
    <border>
      <left/>
      <right style="thin">
        <color rgb="FF7AA0CD"/>
      </right>
      <top style="thin">
        <color rgb="FF7AA0CD"/>
      </top>
      <bottom style="thin">
        <color rgb="FF7AA0CD"/>
      </bottom>
      <diagonal/>
    </border>
    <border>
      <left/>
      <right/>
      <top style="thin">
        <color rgb="FF7AA0CD"/>
      </top>
      <bottom style="thin">
        <color rgb="FF7AA0CD"/>
      </bottom>
      <diagonal/>
    </border>
    <border>
      <left style="thin">
        <color rgb="FF7AA0CD"/>
      </left>
      <right style="thin">
        <color rgb="FF7AA0CD"/>
      </right>
      <top/>
      <bottom style="thin">
        <color rgb="FF7AA0CD"/>
      </bottom>
      <diagonal/>
    </border>
    <border>
      <left style="thin">
        <color rgb="FF7AA0CD"/>
      </left>
      <right style="thin">
        <color rgb="FF7AA0CD"/>
      </right>
      <top style="thin">
        <color rgb="FF7AA0CD"/>
      </top>
      <bottom style="thin">
        <color rgb="FF7AA0CD"/>
      </bottom>
      <diagonal/>
    </border>
    <border>
      <left style="thin">
        <color rgb="FF7AA0CD"/>
      </left>
      <right/>
      <top style="thin">
        <color rgb="FF7AA0CD"/>
      </top>
      <bottom style="thin">
        <color rgb="FF7AA0C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13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10" fontId="0" fillId="0" borderId="1" xfId="2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43" fontId="2" fillId="6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43" fontId="0" fillId="0" borderId="0" xfId="1" applyFont="1" applyFill="1"/>
    <xf numFmtId="43" fontId="0" fillId="0" borderId="1" xfId="1" applyFont="1" applyFill="1" applyBorder="1" applyAlignment="1">
      <alignment horizontal="right" vertical="center"/>
    </xf>
    <xf numFmtId="43" fontId="0" fillId="0" borderId="0" xfId="0" applyNumberFormat="1" applyFill="1"/>
    <xf numFmtId="0" fontId="0" fillId="0" borderId="1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 wrapText="1"/>
    </xf>
    <xf numFmtId="2" fontId="0" fillId="3" borderId="1" xfId="0" applyNumberFormat="1" applyFill="1" applyBorder="1" applyAlignment="1">
      <alignment horizontal="center" vertical="center"/>
    </xf>
    <xf numFmtId="43" fontId="0" fillId="3" borderId="1" xfId="1" applyFont="1" applyFill="1" applyBorder="1" applyAlignment="1">
      <alignment horizontal="center" vertical="center"/>
    </xf>
    <xf numFmtId="43" fontId="0" fillId="3" borderId="1" xfId="1" applyFont="1" applyFill="1" applyBorder="1" applyAlignment="1">
      <alignment horizontal="right" vertical="center"/>
    </xf>
    <xf numFmtId="0" fontId="0" fillId="3" borderId="0" xfId="0" applyFill="1"/>
    <xf numFmtId="0" fontId="0" fillId="0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0" fillId="0" borderId="0" xfId="0" applyFill="1" applyBorder="1"/>
    <xf numFmtId="0" fontId="0" fillId="0" borderId="0" xfId="0" applyBorder="1"/>
    <xf numFmtId="0" fontId="4" fillId="0" borderId="7" xfId="0" applyFont="1" applyFill="1" applyBorder="1" applyProtection="1"/>
    <xf numFmtId="0" fontId="5" fillId="0" borderId="8" xfId="0" applyFont="1" applyFill="1" applyBorder="1" applyProtection="1"/>
    <xf numFmtId="0" fontId="0" fillId="0" borderId="8" xfId="0" applyFont="1" applyFill="1" applyBorder="1"/>
    <xf numFmtId="0" fontId="6" fillId="0" borderId="8" xfId="0" applyFont="1" applyFill="1" applyBorder="1" applyProtection="1"/>
    <xf numFmtId="0" fontId="7" fillId="0" borderId="8" xfId="0" applyFont="1" applyFill="1" applyBorder="1" applyProtection="1"/>
    <xf numFmtId="0" fontId="8" fillId="0" borderId="9" xfId="0" applyFont="1" applyFill="1" applyBorder="1" applyProtection="1"/>
    <xf numFmtId="0" fontId="6" fillId="0" borderId="10" xfId="0" applyFont="1" applyFill="1" applyBorder="1" applyProtection="1"/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Protection="1"/>
    <xf numFmtId="0" fontId="8" fillId="0" borderId="0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0" fontId="7" fillId="0" borderId="0" xfId="0" applyFont="1" applyFill="1" applyBorder="1" applyProtection="1"/>
    <xf numFmtId="0" fontId="6" fillId="0" borderId="0" xfId="0" applyFont="1" applyFill="1" applyBorder="1" applyProtection="1"/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9" fillId="0" borderId="11" xfId="0" applyFont="1" applyFill="1" applyBorder="1" applyProtection="1"/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10" fontId="0" fillId="0" borderId="1" xfId="0" applyNumberFormat="1" applyFont="1" applyBorder="1"/>
    <xf numFmtId="0" fontId="0" fillId="0" borderId="10" xfId="0" applyFont="1" applyFill="1" applyBorder="1"/>
    <xf numFmtId="0" fontId="0" fillId="0" borderId="0" xfId="0" applyFont="1" applyFill="1" applyBorder="1"/>
    <xf numFmtId="0" fontId="0" fillId="4" borderId="1" xfId="0" applyFont="1" applyFill="1" applyBorder="1"/>
    <xf numFmtId="10" fontId="0" fillId="4" borderId="1" xfId="0" applyNumberFormat="1" applyFont="1" applyFill="1" applyBorder="1" applyAlignment="1">
      <alignment horizontal="left" indent="5"/>
    </xf>
    <xf numFmtId="0" fontId="12" fillId="0" borderId="0" xfId="0" applyFont="1"/>
    <xf numFmtId="0" fontId="6" fillId="0" borderId="0" xfId="0" applyFont="1" applyFill="1" applyBorder="1" applyAlignment="1" applyProtection="1">
      <alignment wrapText="1"/>
    </xf>
    <xf numFmtId="0" fontId="6" fillId="0" borderId="11" xfId="0" applyFont="1" applyFill="1" applyBorder="1" applyAlignment="1" applyProtection="1">
      <alignment wrapText="1"/>
    </xf>
    <xf numFmtId="0" fontId="8" fillId="0" borderId="0" xfId="3" applyFont="1" applyFill="1" applyBorder="1" applyAlignment="1" applyProtection="1"/>
    <xf numFmtId="0" fontId="8" fillId="0" borderId="11" xfId="3" applyFont="1" applyFill="1" applyBorder="1" applyAlignment="1" applyProtection="1"/>
    <xf numFmtId="0" fontId="15" fillId="0" borderId="1" xfId="0" applyFont="1" applyFill="1" applyBorder="1" applyAlignment="1" applyProtection="1">
      <alignment horizontal="center" vertical="center"/>
    </xf>
    <xf numFmtId="10" fontId="16" fillId="0" borderId="1" xfId="0" applyNumberFormat="1" applyFont="1" applyBorder="1" applyAlignment="1">
      <alignment horizontal="center"/>
    </xf>
    <xf numFmtId="0" fontId="17" fillId="0" borderId="0" xfId="4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/>
    <xf numFmtId="44" fontId="0" fillId="0" borderId="1" xfId="5" applyFont="1" applyBorder="1"/>
    <xf numFmtId="4" fontId="0" fillId="0" borderId="0" xfId="0" applyNumberFormat="1" applyFill="1"/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top" wrapText="1"/>
    </xf>
    <xf numFmtId="0" fontId="25" fillId="0" borderId="17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 vertical="top" wrapText="1"/>
    </xf>
    <xf numFmtId="0" fontId="0" fillId="8" borderId="19" xfId="0" applyFill="1" applyBorder="1" applyAlignment="1">
      <alignment vertical="top" wrapText="1"/>
    </xf>
    <xf numFmtId="0" fontId="0" fillId="8" borderId="16" xfId="0" applyFill="1" applyBorder="1" applyAlignment="1">
      <alignment vertical="top" wrapText="1"/>
    </xf>
    <xf numFmtId="0" fontId="0" fillId="8" borderId="15" xfId="0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horizontal="left" vertical="top" wrapText="1"/>
    </xf>
    <xf numFmtId="10" fontId="29" fillId="0" borderId="18" xfId="0" applyNumberFormat="1" applyFont="1" applyFill="1" applyBorder="1" applyAlignment="1">
      <alignment horizontal="center" vertical="top" shrinkToFit="1"/>
    </xf>
    <xf numFmtId="0" fontId="27" fillId="9" borderId="18" xfId="0" applyFont="1" applyFill="1" applyBorder="1" applyAlignment="1">
      <alignment horizontal="center" vertical="top" wrapText="1"/>
    </xf>
    <xf numFmtId="0" fontId="27" fillId="9" borderId="18" xfId="0" applyFont="1" applyFill="1" applyBorder="1" applyAlignment="1">
      <alignment horizontal="left" vertical="top" wrapText="1"/>
    </xf>
    <xf numFmtId="10" fontId="29" fillId="9" borderId="18" xfId="0" applyNumberFormat="1" applyFont="1" applyFill="1" applyBorder="1" applyAlignment="1">
      <alignment horizontal="center" vertical="top" shrinkToFit="1"/>
    </xf>
    <xf numFmtId="0" fontId="0" fillId="9" borderId="18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5" fillId="9" borderId="18" xfId="0" applyFont="1" applyFill="1" applyBorder="1" applyAlignment="1">
      <alignment horizontal="center" vertical="top" wrapText="1"/>
    </xf>
    <xf numFmtId="10" fontId="31" fillId="9" borderId="18" xfId="0" applyNumberFormat="1" applyFont="1" applyFill="1" applyBorder="1" applyAlignment="1">
      <alignment horizontal="center" vertical="top" shrinkToFit="1"/>
    </xf>
    <xf numFmtId="0" fontId="0" fillId="9" borderId="18" xfId="0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10" fontId="31" fillId="0" borderId="18" xfId="0" applyNumberFormat="1" applyFont="1" applyFill="1" applyBorder="1" applyAlignment="1">
      <alignment horizontal="center" vertical="top" shrinkToFit="1"/>
    </xf>
    <xf numFmtId="0" fontId="27" fillId="9" borderId="18" xfId="0" applyFont="1" applyFill="1" applyBorder="1" applyAlignment="1">
      <alignment horizontal="center" vertical="center" wrapText="1"/>
    </xf>
    <xf numFmtId="10" fontId="29" fillId="9" borderId="18" xfId="0" applyNumberFormat="1" applyFont="1" applyFill="1" applyBorder="1" applyAlignment="1">
      <alignment horizontal="center" vertical="center" shrinkToFit="1"/>
    </xf>
    <xf numFmtId="0" fontId="25" fillId="8" borderId="19" xfId="0" applyFont="1" applyFill="1" applyBorder="1" applyAlignment="1">
      <alignment vertical="top" wrapText="1"/>
    </xf>
    <xf numFmtId="0" fontId="25" fillId="8" borderId="15" xfId="0" applyFont="1" applyFill="1" applyBorder="1" applyAlignment="1">
      <alignment vertical="top" wrapText="1"/>
    </xf>
    <xf numFmtId="10" fontId="23" fillId="8" borderId="18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top"/>
    </xf>
    <xf numFmtId="0" fontId="0" fillId="0" borderId="3" xfId="0" applyBorder="1"/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6" xfId="0" applyBorder="1"/>
    <xf numFmtId="164" fontId="0" fillId="10" borderId="6" xfId="5" applyNumberFormat="1" applyFont="1" applyFill="1" applyBorder="1"/>
    <xf numFmtId="164" fontId="0" fillId="0" borderId="6" xfId="5" applyNumberFormat="1" applyFont="1" applyBorder="1"/>
    <xf numFmtId="164" fontId="0" fillId="0" borderId="6" xfId="0" applyNumberFormat="1" applyBorder="1"/>
    <xf numFmtId="164" fontId="0" fillId="10" borderId="1" xfId="5" applyNumberFormat="1" applyFont="1" applyFill="1" applyBorder="1"/>
    <xf numFmtId="164" fontId="0" fillId="0" borderId="1" xfId="5" applyNumberFormat="1" applyFont="1" applyBorder="1"/>
    <xf numFmtId="0" fontId="2" fillId="0" borderId="1" xfId="0" applyFont="1" applyBorder="1"/>
    <xf numFmtId="164" fontId="2" fillId="0" borderId="1" xfId="5" applyNumberFormat="1" applyFont="1" applyBorder="1"/>
    <xf numFmtId="164" fontId="2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vertical="center" wrapText="1"/>
    </xf>
    <xf numFmtId="10" fontId="0" fillId="3" borderId="1" xfId="2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1" xfId="0" applyBorder="1"/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164" fontId="0" fillId="3" borderId="1" xfId="0" applyNumberFormat="1" applyFill="1" applyBorder="1" applyAlignment="1">
      <alignment vertical="center"/>
    </xf>
    <xf numFmtId="14" fontId="0" fillId="3" borderId="1" xfId="0" applyNumberForma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10" fontId="0" fillId="3" borderId="0" xfId="2" applyNumberFormat="1" applyFont="1" applyFill="1" applyBorder="1" applyAlignment="1">
      <alignment horizontal="center" vertical="center"/>
    </xf>
    <xf numFmtId="2" fontId="0" fillId="3" borderId="0" xfId="0" applyNumberFormat="1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right" vertical="center"/>
    </xf>
    <xf numFmtId="0" fontId="17" fillId="0" borderId="0" xfId="4" applyAlignment="1">
      <alignment vertical="center"/>
    </xf>
    <xf numFmtId="8" fontId="0" fillId="0" borderId="0" xfId="0" applyNumberFormat="1"/>
    <xf numFmtId="0" fontId="0" fillId="0" borderId="1" xfId="0" applyBorder="1" applyAlignment="1">
      <alignment horizontal="left" vertical="center"/>
    </xf>
    <xf numFmtId="8" fontId="0" fillId="0" borderId="0" xfId="0" applyNumberFormat="1" applyAlignment="1">
      <alignment horizontal="center"/>
    </xf>
    <xf numFmtId="0" fontId="0" fillId="0" borderId="1" xfId="0" applyBorder="1" applyAlignment="1">
      <alignment horizontal="left" vertical="center" wrapText="1"/>
    </xf>
    <xf numFmtId="44" fontId="0" fillId="0" borderId="5" xfId="5" applyFont="1" applyBorder="1"/>
    <xf numFmtId="0" fontId="0" fillId="0" borderId="6" xfId="0" applyFill="1" applyBorder="1" applyAlignment="1">
      <alignment horizontal="center"/>
    </xf>
    <xf numFmtId="0" fontId="17" fillId="0" borderId="22" xfId="4" applyBorder="1"/>
    <xf numFmtId="0" fontId="0" fillId="0" borderId="22" xfId="0" applyBorder="1"/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11" borderId="2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44" fontId="0" fillId="11" borderId="1" xfId="5" applyFont="1" applyFill="1" applyBorder="1"/>
    <xf numFmtId="44" fontId="0" fillId="0" borderId="0" xfId="5" applyFont="1"/>
    <xf numFmtId="44" fontId="0" fillId="0" borderId="0" xfId="0" applyNumberFormat="1"/>
    <xf numFmtId="44" fontId="17" fillId="0" borderId="0" xfId="4" applyNumberFormat="1"/>
    <xf numFmtId="8" fontId="0" fillId="11" borderId="1" xfId="5" applyNumberFormat="1" applyFont="1" applyFill="1" applyBorder="1"/>
    <xf numFmtId="164" fontId="17" fillId="0" borderId="0" xfId="4" applyNumberFormat="1"/>
    <xf numFmtId="164" fontId="0" fillId="11" borderId="1" xfId="0" applyNumberFormat="1" applyFill="1" applyBorder="1"/>
    <xf numFmtId="164" fontId="0" fillId="0" borderId="0" xfId="0" applyNumberFormat="1"/>
    <xf numFmtId="164" fontId="0" fillId="11" borderId="0" xfId="0" applyNumberFormat="1" applyFill="1"/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44" fontId="0" fillId="0" borderId="1" xfId="0" applyNumberFormat="1" applyBorder="1"/>
    <xf numFmtId="8" fontId="0" fillId="0" borderId="1" xfId="0" applyNumberFormat="1" applyBorder="1"/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44" fontId="0" fillId="0" borderId="6" xfId="5" applyFont="1" applyBorder="1"/>
    <xf numFmtId="0" fontId="2" fillId="0" borderId="20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" fillId="0" borderId="20" xfId="0" applyFont="1" applyBorder="1" applyAlignment="1">
      <alignment wrapText="1"/>
    </xf>
    <xf numFmtId="44" fontId="0" fillId="0" borderId="6" xfId="0" applyNumberFormat="1" applyBorder="1"/>
    <xf numFmtId="44" fontId="2" fillId="0" borderId="20" xfId="0" applyNumberFormat="1" applyFont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/>
    <xf numFmtId="44" fontId="2" fillId="0" borderId="0" xfId="0" applyNumberFormat="1" applyFont="1"/>
    <xf numFmtId="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vertic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3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0" fillId="8" borderId="15" xfId="0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0" fillId="0" borderId="10" xfId="0" applyFont="1" applyBorder="1"/>
    <xf numFmtId="0" fontId="0" fillId="0" borderId="0" xfId="0" applyFont="1" applyBorder="1"/>
    <xf numFmtId="0" fontId="0" fillId="0" borderId="11" xfId="0" applyFont="1" applyBorder="1"/>
    <xf numFmtId="0" fontId="5" fillId="0" borderId="0" xfId="0" applyFont="1" applyFill="1" applyBorder="1" applyProtection="1"/>
    <xf numFmtId="0" fontId="8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2" fillId="0" borderId="0" xfId="0" applyFont="1" applyBorder="1" applyAlignment="1">
      <alignment horizontal="center"/>
    </xf>
    <xf numFmtId="10" fontId="0" fillId="0" borderId="0" xfId="0" applyNumberFormat="1" applyFont="1" applyBorder="1"/>
    <xf numFmtId="0" fontId="0" fillId="4" borderId="0" xfId="0" applyFont="1" applyFill="1" applyBorder="1"/>
    <xf numFmtId="10" fontId="0" fillId="4" borderId="0" xfId="0" applyNumberFormat="1" applyFont="1" applyFill="1" applyBorder="1" applyAlignment="1">
      <alignment horizontal="left" indent="5"/>
    </xf>
    <xf numFmtId="0" fontId="15" fillId="0" borderId="0" xfId="0" applyFont="1" applyFill="1" applyBorder="1" applyAlignment="1" applyProtection="1">
      <alignment horizontal="center" vertical="center"/>
    </xf>
    <xf numFmtId="10" fontId="16" fillId="0" borderId="0" xfId="0" applyNumberFormat="1" applyFont="1" applyBorder="1" applyAlignment="1">
      <alignment horizontal="center"/>
    </xf>
  </cellXfs>
  <cellStyles count="6">
    <cellStyle name="Hiperlink" xfId="4" builtinId="8"/>
    <cellStyle name="Moeda" xfId="5" builtinId="4"/>
    <cellStyle name="Normal" xfId="0" builtinId="0"/>
    <cellStyle name="Normal_Plan com bdi" xfId="3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ericanas.com.br/produto/16710538/trocador-fralda-fraldario-soft-horizontal-para-fixar-na-parede" TargetMode="External"/><Relationship Id="rId13" Type="http://schemas.openxmlformats.org/officeDocument/2006/relationships/hyperlink" Target="https://www.casamarceneiro.com.br/produto_detalhes/MDF-LOURO-FREIJO-2-FACES-185X275X18MM-GRANN" TargetMode="External"/><Relationship Id="rId18" Type="http://schemas.openxmlformats.org/officeDocument/2006/relationships/hyperlink" Target="https://www.leroymerlin.com.br/chapa-de-madeira-mdf-branco-iceland-2,75mx1,85mx6mm-leo-madeiras_89243623" TargetMode="External"/><Relationship Id="rId26" Type="http://schemas.openxmlformats.org/officeDocument/2006/relationships/hyperlink" Target="https://www.casamarceneiro.com.br/produto_detalhes/DOBRADICA-2327-45G-26MM-COM-CALCO-HETTICH" TargetMode="External"/><Relationship Id="rId39" Type="http://schemas.openxmlformats.org/officeDocument/2006/relationships/hyperlink" Target="https://www.madeiranit.com.br/produto/formica-freijo-m819-texturizado-08mm-308x125m" TargetMode="External"/><Relationship Id="rId3" Type="http://schemas.openxmlformats.org/officeDocument/2006/relationships/hyperlink" Target="https://produto.mercadolivre.com.br/MLB-1089388216-kit-quadros-escandinavos-beb-33x43cm-frete-gratis-md1-_JM?quantity=1&amp;variation=39732060040" TargetMode="External"/><Relationship Id="rId21" Type="http://schemas.openxmlformats.org/officeDocument/2006/relationships/hyperlink" Target="https://www.leroymerlin.com.br/revestimento-auto-adesivo-basico-amarelo-rolo-com-2m_89404770" TargetMode="External"/><Relationship Id="rId34" Type="http://schemas.openxmlformats.org/officeDocument/2006/relationships/hyperlink" Target="https://www.madeirasgasometro.com.br/dobradica-ms-calco-fixo-105-graus-reta-slow-04-furos-fgvtn/p" TargetMode="External"/><Relationship Id="rId42" Type="http://schemas.openxmlformats.org/officeDocument/2006/relationships/hyperlink" Target="https://produto.mercadolivre.com.br/MLB-957477854-adesivo-contato-cola-cascola-lata-195g-loctite-_JM?matt_tool=44534026&amp;matt_word&amp;gclid=CjwKCAjw67XpBRBqEiwA5RCocSylftHdK9" TargetMode="External"/><Relationship Id="rId7" Type="http://schemas.openxmlformats.org/officeDocument/2006/relationships/hyperlink" Target="http://www.moveissolutii.com.br/trocador-de-bebe/fraldario-de-parede-em-pvc-lavavel-modelo-horizontal" TargetMode="External"/><Relationship Id="rId12" Type="http://schemas.openxmlformats.org/officeDocument/2006/relationships/hyperlink" Target="https://produto.mercadolivre.com.br/MLB-694595035-lixeira-inox-com-tamba-basculante-10-litros-_JM" TargetMode="External"/><Relationship Id="rId17" Type="http://schemas.openxmlformats.org/officeDocument/2006/relationships/hyperlink" Target="https://www.leomadeiras.com.br/chapas-de-mdf/mdf-branco/010101" TargetMode="External"/><Relationship Id="rId25" Type="http://schemas.openxmlformats.org/officeDocument/2006/relationships/hyperlink" Target="https://loja.labmadeiras.com.br/dobradica-hettich-curva-calco-d-0-slide-on.html?gclid=Cj0KCQjw9pDpBRCkARIsAOzRzis5vDV4TiSk0sy8q6NM5pUkVaHkvdKoX2Nr3464-g2ScKk" TargetMode="External"/><Relationship Id="rId33" Type="http://schemas.openxmlformats.org/officeDocument/2006/relationships/hyperlink" Target="https://www.leroymerlin.com.br/dobradica-para-moveis-curva-35mm-95o-aco-niquelado-1-peca_89688641" TargetMode="External"/><Relationship Id="rId38" Type="http://schemas.openxmlformats.org/officeDocument/2006/relationships/hyperlink" Target="https://www.leroymerlin.com.br/macaneta-zamac-cromada-acetinado-blma575-zce-arouca_88316914" TargetMode="External"/><Relationship Id="rId2" Type="http://schemas.openxmlformats.org/officeDocument/2006/relationships/hyperlink" Target="https://www.decorquadros.com.br/Kit-Quadros-Escandinavo-Bichinhos" TargetMode="External"/><Relationship Id="rId16" Type="http://schemas.openxmlformats.org/officeDocument/2006/relationships/hyperlink" Target="https://www.casamarceneiro.com.br/produto_detalhes/BP-MDF-BRANCO-TX-2F-183X273CM-ESPESSURA-18MM" TargetMode="External"/><Relationship Id="rId20" Type="http://schemas.openxmlformats.org/officeDocument/2006/relationships/hyperlink" Target="https://www.kalunga.com.br/prod/plastico-autoadesivo-amarelo-45cmx2m-12686-gekkofix/208865?pcID=39&amp;gclid=Cj0KCQjw9pDpBRCkARIsAOzRzislyipWq-XT5I97pi7TzSqF" TargetMode="External"/><Relationship Id="rId29" Type="http://schemas.openxmlformats.org/officeDocument/2006/relationships/hyperlink" Target="http://www.iluminim.com.br/urotkjead-fita-led-branco-frio-3528-3-metros-com-fonte-carregador-a-prova-dagua" TargetMode="External"/><Relationship Id="rId41" Type="http://schemas.openxmlformats.org/officeDocument/2006/relationships/hyperlink" Target="https://www.cmarceneiro.com.br/produto/5133-laminado-formica-ergonoce-rustico-m-820" TargetMode="External"/><Relationship Id="rId1" Type="http://schemas.openxmlformats.org/officeDocument/2006/relationships/hyperlink" Target="https://www.elo7.com.br/kit-quadrinhos-escandinavo-bichinhos-33x43cm-md2/dp/BABBB5?pp=5&amp;pn=1&amp;nav=sch_pd_sr_1_5&amp;qrid=41rde4O3zCEp" TargetMode="External"/><Relationship Id="rId6" Type="http://schemas.openxmlformats.org/officeDocument/2006/relationships/hyperlink" Target="https://www.pilulito.com.br/trocador-americano-amarelo-suave-1407/p?cc=10" TargetMode="External"/><Relationship Id="rId11" Type="http://schemas.openxmlformats.org/officeDocument/2006/relationships/hyperlink" Target="https://www.americanas.com.br/produto/60628576/lixeira-office-redonda-com-tampa-em-aco-inox-10l-j" TargetMode="External"/><Relationship Id="rId24" Type="http://schemas.openxmlformats.org/officeDocument/2006/relationships/hyperlink" Target="https://www.lojastamoyo.com.br/fechadura-para-armario-22-mm-niquelado-curta-303-13186-303-stam-38087" TargetMode="External"/><Relationship Id="rId32" Type="http://schemas.openxmlformats.org/officeDocument/2006/relationships/hyperlink" Target="https://www.casamarceneiro.com.br/p+D68:P70roduto_detalhes/DOBRADICA-35MM-RETA-CLICK-SLOW-EASY-COMPLETA-COM-PARAFUSOS" TargetMode="External"/><Relationship Id="rId37" Type="http://schemas.openxmlformats.org/officeDocument/2006/relationships/hyperlink" Target="https://www.madeirasgasometro.com.br/dobradica-ms-calco-fixo-105-graus-reta-slow-04-furos-fgvtn/p" TargetMode="External"/><Relationship Id="rId40" Type="http://schemas.openxmlformats.org/officeDocument/2006/relationships/hyperlink" Target="https://cofellaminados.com.br/produtos-view.php?id=451" TargetMode="External"/><Relationship Id="rId5" Type="http://schemas.openxmlformats.org/officeDocument/2006/relationships/hyperlink" Target="https://www.elo7.com.br/trocador-americano/dp/BF314F" TargetMode="External"/><Relationship Id="rId15" Type="http://schemas.openxmlformats.org/officeDocument/2006/relationships/hyperlink" Target="https://lucianolaminasloja.com.br/produtos/detalhes/mdf-louro-freijo-18mm-2f-185-x-275-sudati/" TargetMode="External"/><Relationship Id="rId23" Type="http://schemas.openxmlformats.org/officeDocument/2006/relationships/hyperlink" Target="https://www.mundodasfechaduras.com.br/Fechaduras/Filetto/Fechadura-Moveis-Armario-de-Aco-20mm-Cromado-103-20-KC-Segredos-Diferentes-Filetto-P62173.aspx" TargetMode="External"/><Relationship Id="rId28" Type="http://schemas.openxmlformats.org/officeDocument/2006/relationships/hyperlink" Target="http://www.americanas.com.br/produto/36723843/fechadura-interna-imab-cosmus-1000-cj-2377-18-roseta" TargetMode="External"/><Relationship Id="rId36" Type="http://schemas.openxmlformats.org/officeDocument/2006/relationships/hyperlink" Target="https://www.leroymerlin.com.br/dobradica-para-moveis-curva-35mm-95o-aco-niquelado-1-peca_89688641" TargetMode="External"/><Relationship Id="rId10" Type="http://schemas.openxmlformats.org/officeDocument/2006/relationships/hyperlink" Target="https://www.shoptime.com.br/produto/41396193/lixeira-office-redonda-com-tampa-em-aco-inox-10l-jsn-or3?WT.srch=1&amp;acc=a76c8289649a0bef0524c56c85e71570&amp;epar=" TargetMode="External"/><Relationship Id="rId19" Type="http://schemas.openxmlformats.org/officeDocument/2006/relationships/hyperlink" Target="https://www.elo7.com.br/adesivo-vinil-amarelo-envelopamento-geladeira-fogao/dp/A5240B?elo7_source=google_shop&amp;elo7_" TargetMode="External"/><Relationship Id="rId31" Type="http://schemas.openxmlformats.org/officeDocument/2006/relationships/hyperlink" Target="https://produto.mercadolivre.com.br/MLB-1121822523-combo-customizado-fita-led-monocromatica-3528-branco-_JM?quantity=1" TargetMode="External"/><Relationship Id="rId4" Type="http://schemas.openxmlformats.org/officeDocument/2006/relationships/hyperlink" Target="https://produto.mercadolivre.com.br/MLB-783998849-trocador-americano-fraldas-espuma-d23-revestido-em-bagum-_JM?quantity=1" TargetMode="External"/><Relationship Id="rId9" Type="http://schemas.openxmlformats.org/officeDocument/2006/relationships/hyperlink" Target="https://www.amazon.com.br/TROCADOR-BEBE-SOFT-PIST%C3%83O-HORIZONTAL/dp/B0785M2JHG?tag=goog0ef-20&amp;smid=A3FUY5O2I80KLV&amp;ascsubtag=go_1678207661_6408" TargetMode="External"/><Relationship Id="rId14" Type="http://schemas.openxmlformats.org/officeDocument/2006/relationships/hyperlink" Target="https://loja.diskmadeiras.com.br/produto/mdf-louro-freijo-gn-275x185x18mm/" TargetMode="External"/><Relationship Id="rId22" Type="http://schemas.openxmlformats.org/officeDocument/2006/relationships/hyperlink" Target="https://www.cmarceneiro.com.br/produto/4114-fechadura-cilindrica-para-moveis-22mm-mod208-nq" TargetMode="External"/><Relationship Id="rId27" Type="http://schemas.openxmlformats.org/officeDocument/2006/relationships/hyperlink" Target="https://www.leroymerlin.com.br/dobradica-para-moveis-curva-35mm-110o-ferro-1-peca_89024670" TargetMode="External"/><Relationship Id="rId30" Type="http://schemas.openxmlformats.org/officeDocument/2006/relationships/hyperlink" Target="https://www.thony.com.br/" TargetMode="External"/><Relationship Id="rId35" Type="http://schemas.openxmlformats.org/officeDocument/2006/relationships/hyperlink" Target="https://www.casamarceneiro.com.br/p+D68:P70roduto_detalhes/DOBRADICA-35MM-RETA-CLICK-SLOW-EASY-COMPLETA-COM-PARAFUSOS" TargetMode="External"/><Relationship Id="rId43" Type="http://schemas.openxmlformats.org/officeDocument/2006/relationships/hyperlink" Target="https://www.leroymerlin.com.br/adesivo-de-contato-cascola-195g-henkel_8790069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85" zoomScaleNormal="85" workbookViewId="0">
      <pane xSplit="4" ySplit="2" topLeftCell="E72" activePane="bottomRight" state="frozen"/>
      <selection pane="topRight" activeCell="D1" sqref="D1"/>
      <selection pane="bottomLeft" activeCell="A3" sqref="A3"/>
      <selection pane="bottomRight" activeCell="S57" sqref="S57"/>
    </sheetView>
  </sheetViews>
  <sheetFormatPr defaultRowHeight="15" x14ac:dyDescent="0.25"/>
  <cols>
    <col min="1" max="1" width="6.85546875" customWidth="1"/>
    <col min="2" max="2" width="12.42578125" customWidth="1"/>
    <col min="3" max="3" width="4.42578125" customWidth="1"/>
    <col min="4" max="4" width="60.140625" customWidth="1"/>
    <col min="5" max="5" width="6.42578125" style="17" customWidth="1"/>
    <col min="6" max="6" width="8.42578125" style="17" customWidth="1"/>
    <col min="7" max="7" width="9.28515625" style="34" customWidth="1"/>
    <col min="8" max="8" width="9.42578125" style="17" bestFit="1" customWidth="1"/>
    <col min="9" max="9" width="7.140625" style="17" customWidth="1"/>
    <col min="10" max="10" width="10.5703125" style="17" customWidth="1"/>
    <col min="11" max="11" width="9.7109375" style="34" customWidth="1"/>
    <col min="12" max="12" width="10.5703125" style="17" bestFit="1" customWidth="1"/>
    <col min="13" max="13" width="7.140625" style="17" bestFit="1" customWidth="1"/>
    <col min="14" max="14" width="11.5703125" style="17" customWidth="1"/>
    <col min="15" max="15" width="10.42578125" style="34" customWidth="1"/>
  </cols>
  <sheetData>
    <row r="1" spans="1:15" s="22" customFormat="1" x14ac:dyDescent="0.25">
      <c r="A1" s="2"/>
      <c r="B1" s="2"/>
      <c r="C1" s="2"/>
      <c r="D1" s="2"/>
      <c r="E1" s="11"/>
      <c r="F1" s="11"/>
      <c r="G1" s="189" t="s">
        <v>69</v>
      </c>
      <c r="H1" s="189"/>
      <c r="I1" s="189"/>
      <c r="J1" s="189"/>
      <c r="K1" s="189" t="s">
        <v>70</v>
      </c>
      <c r="L1" s="189"/>
      <c r="M1" s="189"/>
      <c r="N1" s="189"/>
      <c r="O1" s="188" t="s">
        <v>74</v>
      </c>
    </row>
    <row r="2" spans="1:15" ht="49.5" customHeight="1" x14ac:dyDescent="0.25">
      <c r="A2" s="3" t="s">
        <v>0</v>
      </c>
      <c r="B2" s="190" t="s">
        <v>157</v>
      </c>
      <c r="C2" s="191"/>
      <c r="D2" s="3" t="s">
        <v>1</v>
      </c>
      <c r="E2" s="46" t="s">
        <v>2</v>
      </c>
      <c r="F2" s="46" t="s">
        <v>3</v>
      </c>
      <c r="G2" s="47" t="s">
        <v>72</v>
      </c>
      <c r="H2" s="16" t="s">
        <v>75</v>
      </c>
      <c r="I2" s="16" t="s">
        <v>71</v>
      </c>
      <c r="J2" s="46" t="s">
        <v>73</v>
      </c>
      <c r="K2" s="47" t="s">
        <v>72</v>
      </c>
      <c r="L2" s="16" t="s">
        <v>75</v>
      </c>
      <c r="M2" s="16" t="s">
        <v>71</v>
      </c>
      <c r="N2" s="46" t="s">
        <v>73</v>
      </c>
      <c r="O2" s="188"/>
    </row>
    <row r="3" spans="1:15" x14ac:dyDescent="0.25">
      <c r="A3" s="4">
        <v>1</v>
      </c>
      <c r="B3" s="4"/>
      <c r="C3" s="4"/>
      <c r="D3" s="15" t="s">
        <v>4</v>
      </c>
      <c r="E3" s="15"/>
      <c r="F3" s="15"/>
      <c r="G3" s="21"/>
      <c r="H3" s="15"/>
      <c r="I3" s="15"/>
      <c r="J3" s="15"/>
      <c r="K3" s="21"/>
      <c r="L3" s="15"/>
      <c r="M3" s="15"/>
      <c r="N3" s="15"/>
      <c r="O3" s="21"/>
    </row>
    <row r="4" spans="1:15" x14ac:dyDescent="0.25">
      <c r="A4" s="2" t="s">
        <v>5</v>
      </c>
      <c r="B4" s="5">
        <v>10903</v>
      </c>
      <c r="C4" s="5" t="s">
        <v>345</v>
      </c>
      <c r="D4" s="1" t="s">
        <v>6</v>
      </c>
      <c r="E4" s="11" t="s">
        <v>7</v>
      </c>
      <c r="F4" s="6">
        <v>1.25</v>
      </c>
      <c r="G4" s="33">
        <v>12</v>
      </c>
      <c r="H4" s="6">
        <f>TRUNC(G4*F4,2)</f>
        <v>15</v>
      </c>
      <c r="I4" s="18">
        <v>0.22670000000000001</v>
      </c>
      <c r="J4" s="6">
        <f>TRUNC(H4*(1+I4),2)</f>
        <v>18.399999999999999</v>
      </c>
      <c r="K4" s="33">
        <v>0</v>
      </c>
      <c r="L4" s="6">
        <f>TRUNC(F4*K4,2)</f>
        <v>0</v>
      </c>
      <c r="M4" s="18">
        <v>0.22670000000000001</v>
      </c>
      <c r="N4" s="6">
        <f>TRUNC(L4*(1+M4),2)</f>
        <v>0</v>
      </c>
      <c r="O4" s="35">
        <f>N4+J4</f>
        <v>18.399999999999999</v>
      </c>
    </row>
    <row r="5" spans="1:15" x14ac:dyDescent="0.25">
      <c r="A5" s="2" t="s">
        <v>8</v>
      </c>
      <c r="B5" s="5" t="s">
        <v>9</v>
      </c>
      <c r="C5" s="5" t="s">
        <v>339</v>
      </c>
      <c r="D5" s="1" t="s">
        <v>10</v>
      </c>
      <c r="E5" s="11" t="s">
        <v>11</v>
      </c>
      <c r="F5" s="6">
        <v>1</v>
      </c>
      <c r="G5" s="33">
        <v>100</v>
      </c>
      <c r="H5" s="6">
        <f t="shared" ref="H5:H8" si="0">TRUNC(G5*F5,2)</f>
        <v>100</v>
      </c>
      <c r="I5" s="18">
        <v>0.22670000000000001</v>
      </c>
      <c r="J5" s="6">
        <f t="shared" ref="J5:J8" si="1">TRUNC(H5*(1+I5),2)</f>
        <v>122.67</v>
      </c>
      <c r="K5" s="33">
        <v>0</v>
      </c>
      <c r="L5" s="6">
        <f t="shared" ref="L5:L8" si="2">TRUNC(F5*K5,2)</f>
        <v>0</v>
      </c>
      <c r="M5" s="18">
        <v>0.22670000000000001</v>
      </c>
      <c r="N5" s="6">
        <f t="shared" ref="N5:N8" si="3">TRUNC(L5*(1+M5),2)</f>
        <v>0</v>
      </c>
      <c r="O5" s="35">
        <f t="shared" ref="O5:O8" si="4">N5+J5</f>
        <v>122.67</v>
      </c>
    </row>
    <row r="6" spans="1:15" x14ac:dyDescent="0.25">
      <c r="A6" s="2" t="s">
        <v>12</v>
      </c>
      <c r="B6" s="5">
        <v>23101</v>
      </c>
      <c r="C6" s="5" t="s">
        <v>345</v>
      </c>
      <c r="D6" s="1" t="s">
        <v>13</v>
      </c>
      <c r="E6" s="11" t="s">
        <v>14</v>
      </c>
      <c r="F6" s="6">
        <v>3</v>
      </c>
      <c r="G6" s="33">
        <v>142.82</v>
      </c>
      <c r="H6" s="6">
        <f t="shared" si="0"/>
        <v>428.46</v>
      </c>
      <c r="I6" s="18">
        <v>0.22670000000000001</v>
      </c>
      <c r="J6" s="6">
        <f t="shared" si="1"/>
        <v>525.59</v>
      </c>
      <c r="K6" s="33">
        <v>57.16</v>
      </c>
      <c r="L6" s="6">
        <f t="shared" si="2"/>
        <v>171.48</v>
      </c>
      <c r="M6" s="18">
        <v>0.22670000000000001</v>
      </c>
      <c r="N6" s="6">
        <f t="shared" si="3"/>
        <v>210.35</v>
      </c>
      <c r="O6" s="35">
        <f t="shared" si="4"/>
        <v>735.94</v>
      </c>
    </row>
    <row r="7" spans="1:15" x14ac:dyDescent="0.25">
      <c r="A7" s="2" t="s">
        <v>15</v>
      </c>
      <c r="B7" s="5">
        <v>29401</v>
      </c>
      <c r="C7" s="5" t="s">
        <v>345</v>
      </c>
      <c r="D7" s="1" t="s">
        <v>16</v>
      </c>
      <c r="E7" s="11" t="s">
        <v>7</v>
      </c>
      <c r="F7" s="6">
        <v>37.76</v>
      </c>
      <c r="G7" s="33">
        <v>0</v>
      </c>
      <c r="H7" s="6">
        <f t="shared" si="0"/>
        <v>0</v>
      </c>
      <c r="I7" s="18">
        <v>0.22670000000000001</v>
      </c>
      <c r="J7" s="6">
        <f t="shared" si="1"/>
        <v>0</v>
      </c>
      <c r="K7" s="33">
        <v>14.71</v>
      </c>
      <c r="L7" s="6">
        <f t="shared" si="2"/>
        <v>555.44000000000005</v>
      </c>
      <c r="M7" s="18">
        <v>0.22670000000000001</v>
      </c>
      <c r="N7" s="6">
        <f t="shared" si="3"/>
        <v>681.35</v>
      </c>
      <c r="O7" s="35">
        <f t="shared" si="4"/>
        <v>681.35</v>
      </c>
    </row>
    <row r="8" spans="1:15" x14ac:dyDescent="0.25">
      <c r="A8" s="2" t="s">
        <v>17</v>
      </c>
      <c r="B8" s="5">
        <v>31403</v>
      </c>
      <c r="C8" s="5" t="s">
        <v>345</v>
      </c>
      <c r="D8" s="1" t="s">
        <v>18</v>
      </c>
      <c r="E8" s="11" t="s">
        <v>19</v>
      </c>
      <c r="F8" s="6">
        <v>5</v>
      </c>
      <c r="G8" s="33">
        <v>28.2</v>
      </c>
      <c r="H8" s="6">
        <f t="shared" si="0"/>
        <v>141</v>
      </c>
      <c r="I8" s="18">
        <v>0.22670000000000001</v>
      </c>
      <c r="J8" s="6">
        <f t="shared" si="1"/>
        <v>172.96</v>
      </c>
      <c r="K8" s="33">
        <v>13.47</v>
      </c>
      <c r="L8" s="6">
        <f t="shared" si="2"/>
        <v>67.349999999999994</v>
      </c>
      <c r="M8" s="18">
        <v>0.22670000000000001</v>
      </c>
      <c r="N8" s="6">
        <f t="shared" si="3"/>
        <v>82.61</v>
      </c>
      <c r="O8" s="35">
        <f t="shared" si="4"/>
        <v>255.57</v>
      </c>
    </row>
    <row r="9" spans="1:15" x14ac:dyDescent="0.25">
      <c r="A9" s="7"/>
      <c r="B9" s="7"/>
      <c r="C9" s="7"/>
      <c r="D9" s="8" t="s">
        <v>20</v>
      </c>
      <c r="E9" s="8"/>
      <c r="F9" s="8"/>
      <c r="G9" s="20"/>
      <c r="H9" s="8"/>
      <c r="I9" s="8"/>
      <c r="J9" s="8"/>
      <c r="K9" s="20"/>
      <c r="L9" s="8"/>
      <c r="M9" s="8"/>
      <c r="N9" s="8"/>
      <c r="O9" s="20">
        <f>SUM(O4:O8)</f>
        <v>1813.93</v>
      </c>
    </row>
    <row r="10" spans="1:15" x14ac:dyDescent="0.25">
      <c r="A10" s="4">
        <v>2</v>
      </c>
      <c r="B10" s="4"/>
      <c r="C10" s="4"/>
      <c r="D10" s="15" t="s">
        <v>21</v>
      </c>
      <c r="E10" s="15"/>
      <c r="F10" s="15"/>
      <c r="G10" s="21"/>
      <c r="H10" s="15"/>
      <c r="I10" s="15"/>
      <c r="J10" s="15"/>
      <c r="K10" s="21"/>
      <c r="L10" s="15"/>
      <c r="M10" s="15"/>
      <c r="N10" s="15"/>
      <c r="O10" s="21"/>
    </row>
    <row r="11" spans="1:15" x14ac:dyDescent="0.25">
      <c r="A11" s="2" t="s">
        <v>22</v>
      </c>
      <c r="B11" s="11">
        <v>22164</v>
      </c>
      <c r="C11" s="11" t="s">
        <v>345</v>
      </c>
      <c r="D11" s="37" t="s">
        <v>79</v>
      </c>
      <c r="E11" s="11" t="s">
        <v>11</v>
      </c>
      <c r="F11" s="6">
        <v>1</v>
      </c>
      <c r="G11" s="33">
        <v>0</v>
      </c>
      <c r="H11" s="6">
        <f t="shared" ref="H11:H23" si="5">TRUNC(G11*F11,2)</f>
        <v>0</v>
      </c>
      <c r="I11" s="18">
        <v>0.22670000000000001</v>
      </c>
      <c r="J11" s="6">
        <f t="shared" ref="J11:J23" si="6">TRUNC(H11*(1+I11),2)</f>
        <v>0</v>
      </c>
      <c r="K11" s="33">
        <v>12.24</v>
      </c>
      <c r="L11" s="6">
        <f t="shared" ref="L11:L23" si="7">TRUNC(F11*K11,2)</f>
        <v>12.24</v>
      </c>
      <c r="M11" s="18">
        <v>0.22670000000000001</v>
      </c>
      <c r="N11" s="6">
        <f t="shared" ref="N11:N20" si="8">TRUNC(L11*(1+M11),2)</f>
        <v>15.01</v>
      </c>
      <c r="O11" s="35">
        <f t="shared" ref="O11:O20" si="9">N11+J11</f>
        <v>15.01</v>
      </c>
    </row>
    <row r="12" spans="1:15" x14ac:dyDescent="0.25">
      <c r="A12" s="2" t="s">
        <v>23</v>
      </c>
      <c r="B12" s="11">
        <v>522115</v>
      </c>
      <c r="C12" s="11" t="s">
        <v>345</v>
      </c>
      <c r="D12" s="1" t="s">
        <v>80</v>
      </c>
      <c r="E12" s="11" t="s">
        <v>7</v>
      </c>
      <c r="F12" s="6">
        <v>2.5299999999999998</v>
      </c>
      <c r="G12" s="33">
        <v>0</v>
      </c>
      <c r="H12" s="6">
        <f t="shared" si="5"/>
        <v>0</v>
      </c>
      <c r="I12" s="18">
        <v>0.22670000000000001</v>
      </c>
      <c r="J12" s="6">
        <f t="shared" si="6"/>
        <v>0</v>
      </c>
      <c r="K12" s="33">
        <v>11.51</v>
      </c>
      <c r="L12" s="6">
        <f t="shared" si="7"/>
        <v>29.12</v>
      </c>
      <c r="M12" s="18">
        <v>0.22670000000000001</v>
      </c>
      <c r="N12" s="6">
        <f t="shared" si="8"/>
        <v>35.72</v>
      </c>
      <c r="O12" s="35">
        <f t="shared" si="9"/>
        <v>35.72</v>
      </c>
    </row>
    <row r="13" spans="1:15" x14ac:dyDescent="0.25">
      <c r="A13" s="2" t="s">
        <v>24</v>
      </c>
      <c r="B13" s="11">
        <v>522115</v>
      </c>
      <c r="C13" s="11" t="s">
        <v>345</v>
      </c>
      <c r="D13" s="37" t="s">
        <v>81</v>
      </c>
      <c r="E13" s="23" t="s">
        <v>7</v>
      </c>
      <c r="F13" s="6">
        <v>2</v>
      </c>
      <c r="G13" s="33">
        <v>0</v>
      </c>
      <c r="H13" s="6">
        <f t="shared" si="5"/>
        <v>0</v>
      </c>
      <c r="I13" s="18">
        <v>0.22670000000000001</v>
      </c>
      <c r="J13" s="6">
        <f t="shared" si="6"/>
        <v>0</v>
      </c>
      <c r="K13" s="33">
        <v>11.51</v>
      </c>
      <c r="L13" s="6">
        <f t="shared" si="7"/>
        <v>23.02</v>
      </c>
      <c r="M13" s="18">
        <v>0.22670000000000001</v>
      </c>
      <c r="N13" s="6">
        <f t="shared" si="8"/>
        <v>28.23</v>
      </c>
      <c r="O13" s="35">
        <f t="shared" si="9"/>
        <v>28.23</v>
      </c>
    </row>
    <row r="14" spans="1:15" x14ac:dyDescent="0.25">
      <c r="A14" s="2" t="s">
        <v>25</v>
      </c>
      <c r="B14" s="11">
        <v>22162</v>
      </c>
      <c r="C14" s="11" t="s">
        <v>345</v>
      </c>
      <c r="D14" s="37" t="s">
        <v>82</v>
      </c>
      <c r="E14" s="23" t="s">
        <v>7</v>
      </c>
      <c r="F14" s="6">
        <v>11</v>
      </c>
      <c r="G14" s="33">
        <v>0</v>
      </c>
      <c r="H14" s="6">
        <f t="shared" si="5"/>
        <v>0</v>
      </c>
      <c r="I14" s="18">
        <v>0.22670000000000001</v>
      </c>
      <c r="J14" s="6">
        <f t="shared" si="6"/>
        <v>0</v>
      </c>
      <c r="K14" s="33">
        <v>8.09</v>
      </c>
      <c r="L14" s="6">
        <f t="shared" si="7"/>
        <v>88.99</v>
      </c>
      <c r="M14" s="18">
        <v>0.22670000000000001</v>
      </c>
      <c r="N14" s="6">
        <f t="shared" si="8"/>
        <v>109.16</v>
      </c>
      <c r="O14" s="35">
        <f t="shared" si="9"/>
        <v>109.16</v>
      </c>
    </row>
    <row r="15" spans="1:15" x14ac:dyDescent="0.25">
      <c r="A15" s="2" t="s">
        <v>26</v>
      </c>
      <c r="B15" s="11">
        <v>22162</v>
      </c>
      <c r="C15" s="11" t="s">
        <v>345</v>
      </c>
      <c r="D15" s="1" t="s">
        <v>83</v>
      </c>
      <c r="E15" s="23" t="s">
        <v>7</v>
      </c>
      <c r="F15" s="6">
        <v>1</v>
      </c>
      <c r="G15" s="33">
        <v>0</v>
      </c>
      <c r="H15" s="6">
        <f t="shared" si="5"/>
        <v>0</v>
      </c>
      <c r="I15" s="18">
        <v>0.22670000000000001</v>
      </c>
      <c r="J15" s="6">
        <f t="shared" si="6"/>
        <v>0</v>
      </c>
      <c r="K15" s="33">
        <v>8.09</v>
      </c>
      <c r="L15" s="6">
        <f t="shared" si="7"/>
        <v>8.09</v>
      </c>
      <c r="M15" s="18">
        <v>0.22670000000000001</v>
      </c>
      <c r="N15" s="6">
        <f t="shared" si="8"/>
        <v>9.92</v>
      </c>
      <c r="O15" s="35">
        <f t="shared" si="9"/>
        <v>9.92</v>
      </c>
    </row>
    <row r="16" spans="1:15" x14ac:dyDescent="0.25">
      <c r="A16" s="2" t="s">
        <v>27</v>
      </c>
      <c r="B16" s="11">
        <v>22194</v>
      </c>
      <c r="C16" s="11" t="s">
        <v>345</v>
      </c>
      <c r="D16" s="1" t="s">
        <v>84</v>
      </c>
      <c r="E16" s="11" t="s">
        <v>11</v>
      </c>
      <c r="F16" s="19">
        <v>3</v>
      </c>
      <c r="G16" s="33">
        <v>0</v>
      </c>
      <c r="H16" s="6">
        <f t="shared" si="5"/>
        <v>0</v>
      </c>
      <c r="I16" s="18">
        <v>0.22670000000000001</v>
      </c>
      <c r="J16" s="6">
        <f t="shared" si="6"/>
        <v>0</v>
      </c>
      <c r="K16" s="33">
        <v>27.64</v>
      </c>
      <c r="L16" s="6">
        <f t="shared" si="7"/>
        <v>82.92</v>
      </c>
      <c r="M16" s="18">
        <v>0.22670000000000001</v>
      </c>
      <c r="N16" s="6">
        <f t="shared" si="8"/>
        <v>101.71</v>
      </c>
      <c r="O16" s="35">
        <f t="shared" si="9"/>
        <v>101.71</v>
      </c>
    </row>
    <row r="17" spans="1:15" x14ac:dyDescent="0.25">
      <c r="A17" s="2" t="s">
        <v>28</v>
      </c>
      <c r="B17" s="11">
        <v>22194</v>
      </c>
      <c r="C17" s="11" t="s">
        <v>345</v>
      </c>
      <c r="D17" s="9" t="s">
        <v>85</v>
      </c>
      <c r="E17" s="11" t="s">
        <v>11</v>
      </c>
      <c r="F17" s="6">
        <v>2</v>
      </c>
      <c r="G17" s="33">
        <v>0</v>
      </c>
      <c r="H17" s="6">
        <f t="shared" si="5"/>
        <v>0</v>
      </c>
      <c r="I17" s="18">
        <v>0.22670000000000001</v>
      </c>
      <c r="J17" s="6">
        <f t="shared" si="6"/>
        <v>0</v>
      </c>
      <c r="K17" s="33">
        <v>27.64</v>
      </c>
      <c r="L17" s="6">
        <f t="shared" si="7"/>
        <v>55.28</v>
      </c>
      <c r="M17" s="18">
        <v>0.22670000000000001</v>
      </c>
      <c r="N17" s="6">
        <f t="shared" si="8"/>
        <v>67.81</v>
      </c>
      <c r="O17" s="35">
        <f t="shared" si="9"/>
        <v>67.81</v>
      </c>
    </row>
    <row r="18" spans="1:15" ht="30" x14ac:dyDescent="0.25">
      <c r="A18" s="2" t="s">
        <v>30</v>
      </c>
      <c r="B18" s="11">
        <v>22194</v>
      </c>
      <c r="C18" s="11" t="s">
        <v>345</v>
      </c>
      <c r="D18" s="9" t="s">
        <v>86</v>
      </c>
      <c r="E18" s="11" t="s">
        <v>11</v>
      </c>
      <c r="F18" s="19">
        <v>15</v>
      </c>
      <c r="G18" s="33">
        <v>0</v>
      </c>
      <c r="H18" s="6">
        <f t="shared" si="5"/>
        <v>0</v>
      </c>
      <c r="I18" s="18">
        <v>0.22670000000000001</v>
      </c>
      <c r="J18" s="6">
        <f t="shared" si="6"/>
        <v>0</v>
      </c>
      <c r="K18" s="33">
        <v>27.64</v>
      </c>
      <c r="L18" s="6">
        <f t="shared" si="7"/>
        <v>414.6</v>
      </c>
      <c r="M18" s="18">
        <v>0.22670000000000001</v>
      </c>
      <c r="N18" s="6">
        <f t="shared" si="8"/>
        <v>508.58</v>
      </c>
      <c r="O18" s="35">
        <f t="shared" si="9"/>
        <v>508.58</v>
      </c>
    </row>
    <row r="19" spans="1:15" x14ac:dyDescent="0.25">
      <c r="A19" s="2" t="s">
        <v>78</v>
      </c>
      <c r="B19" s="11">
        <v>22194</v>
      </c>
      <c r="C19" s="11" t="s">
        <v>345</v>
      </c>
      <c r="D19" s="9" t="s">
        <v>87</v>
      </c>
      <c r="E19" s="11" t="s">
        <v>11</v>
      </c>
      <c r="F19" s="19">
        <v>1</v>
      </c>
      <c r="G19" s="33">
        <v>0</v>
      </c>
      <c r="H19" s="6">
        <f t="shared" si="5"/>
        <v>0</v>
      </c>
      <c r="I19" s="18">
        <v>0.22670000000000001</v>
      </c>
      <c r="J19" s="6">
        <f t="shared" si="6"/>
        <v>0</v>
      </c>
      <c r="K19" s="33">
        <v>27.64</v>
      </c>
      <c r="L19" s="6">
        <f t="shared" si="7"/>
        <v>27.64</v>
      </c>
      <c r="M19" s="18">
        <v>0.22670000000000001</v>
      </c>
      <c r="N19" s="6">
        <f t="shared" si="8"/>
        <v>33.9</v>
      </c>
      <c r="O19" s="35">
        <f t="shared" si="9"/>
        <v>33.9</v>
      </c>
    </row>
    <row r="20" spans="1:15" x14ac:dyDescent="0.25">
      <c r="A20" s="2" t="s">
        <v>31</v>
      </c>
      <c r="B20" s="11">
        <v>22188</v>
      </c>
      <c r="C20" s="11" t="s">
        <v>345</v>
      </c>
      <c r="D20" s="1" t="s">
        <v>29</v>
      </c>
      <c r="E20" s="11" t="s">
        <v>7</v>
      </c>
      <c r="F20" s="19">
        <v>7.5</v>
      </c>
      <c r="G20" s="33">
        <v>0</v>
      </c>
      <c r="H20" s="6">
        <f t="shared" si="5"/>
        <v>0</v>
      </c>
      <c r="I20" s="18">
        <v>0.22670000000000001</v>
      </c>
      <c r="J20" s="6">
        <f t="shared" si="6"/>
        <v>0</v>
      </c>
      <c r="K20" s="33">
        <v>18.27</v>
      </c>
      <c r="L20" s="6">
        <f t="shared" si="7"/>
        <v>137.02000000000001</v>
      </c>
      <c r="M20" s="18">
        <v>0.22670000000000001</v>
      </c>
      <c r="N20" s="6">
        <f t="shared" si="8"/>
        <v>168.08</v>
      </c>
      <c r="O20" s="35">
        <f t="shared" si="9"/>
        <v>168.08</v>
      </c>
    </row>
    <row r="21" spans="1:15" x14ac:dyDescent="0.25">
      <c r="A21" s="2" t="s">
        <v>32</v>
      </c>
      <c r="B21" s="11">
        <v>22122</v>
      </c>
      <c r="C21" s="11" t="s">
        <v>345</v>
      </c>
      <c r="D21" s="1" t="s">
        <v>88</v>
      </c>
      <c r="E21" s="11" t="s">
        <v>7</v>
      </c>
      <c r="F21" s="19">
        <v>1.03</v>
      </c>
      <c r="G21" s="41">
        <v>137.52000000000001</v>
      </c>
      <c r="H21" s="6">
        <f t="shared" si="5"/>
        <v>141.63999999999999</v>
      </c>
      <c r="I21" s="18">
        <v>0.22670000000000001</v>
      </c>
      <c r="J21" s="6">
        <f t="shared" si="6"/>
        <v>173.74</v>
      </c>
      <c r="K21" s="33">
        <v>49.86</v>
      </c>
      <c r="L21" s="6">
        <f t="shared" si="7"/>
        <v>51.35</v>
      </c>
      <c r="M21" s="18">
        <v>0.22670000000000001</v>
      </c>
      <c r="N21" s="6">
        <f t="shared" ref="N21:N23" si="10">TRUNC(L21*(1+M21),2)</f>
        <v>62.99</v>
      </c>
      <c r="O21" s="35">
        <f t="shared" ref="O21:O23" si="11">N21+J21</f>
        <v>236.73000000000002</v>
      </c>
    </row>
    <row r="22" spans="1:15" x14ac:dyDescent="0.25">
      <c r="A22" s="5" t="s">
        <v>76</v>
      </c>
      <c r="B22" s="5">
        <v>22164</v>
      </c>
      <c r="C22" s="5" t="s">
        <v>345</v>
      </c>
      <c r="D22" s="185" t="s">
        <v>89</v>
      </c>
      <c r="E22" s="5" t="s">
        <v>11</v>
      </c>
      <c r="F22" s="186">
        <v>2</v>
      </c>
      <c r="G22" s="41">
        <v>0</v>
      </c>
      <c r="H22" s="40">
        <f t="shared" si="5"/>
        <v>0</v>
      </c>
      <c r="I22" s="131">
        <v>0.22670000000000001</v>
      </c>
      <c r="J22" s="40">
        <f t="shared" si="6"/>
        <v>0</v>
      </c>
      <c r="K22" s="41">
        <v>12.24</v>
      </c>
      <c r="L22" s="40">
        <f t="shared" si="7"/>
        <v>24.48</v>
      </c>
      <c r="M22" s="131">
        <v>0.22670000000000001</v>
      </c>
      <c r="N22" s="40">
        <f t="shared" si="10"/>
        <v>30.02</v>
      </c>
      <c r="O22" s="42">
        <f t="shared" si="11"/>
        <v>30.02</v>
      </c>
    </row>
    <row r="23" spans="1:15" x14ac:dyDescent="0.25">
      <c r="A23" s="2" t="s">
        <v>77</v>
      </c>
      <c r="B23" s="11">
        <v>22194</v>
      </c>
      <c r="C23" s="11" t="s">
        <v>345</v>
      </c>
      <c r="D23" s="1" t="s">
        <v>90</v>
      </c>
      <c r="E23" s="11" t="s">
        <v>11</v>
      </c>
      <c r="F23" s="19">
        <v>4</v>
      </c>
      <c r="G23" s="33">
        <v>0</v>
      </c>
      <c r="H23" s="6">
        <f t="shared" si="5"/>
        <v>0</v>
      </c>
      <c r="I23" s="18">
        <v>0.22670000000000001</v>
      </c>
      <c r="J23" s="6">
        <f t="shared" si="6"/>
        <v>0</v>
      </c>
      <c r="K23" s="33">
        <v>27.64</v>
      </c>
      <c r="L23" s="6">
        <f t="shared" si="7"/>
        <v>110.56</v>
      </c>
      <c r="M23" s="18">
        <v>0.22670000000000001</v>
      </c>
      <c r="N23" s="6">
        <f t="shared" si="10"/>
        <v>135.62</v>
      </c>
      <c r="O23" s="35">
        <f t="shared" si="11"/>
        <v>135.62</v>
      </c>
    </row>
    <row r="24" spans="1:15" x14ac:dyDescent="0.25">
      <c r="A24" s="7"/>
      <c r="B24" s="7"/>
      <c r="C24" s="7"/>
      <c r="D24" s="8" t="s">
        <v>20</v>
      </c>
      <c r="E24" s="8"/>
      <c r="F24" s="8"/>
      <c r="G24" s="20"/>
      <c r="H24" s="8"/>
      <c r="I24" s="8"/>
      <c r="J24" s="8"/>
      <c r="K24" s="20"/>
      <c r="L24" s="8"/>
      <c r="M24" s="8"/>
      <c r="N24" s="8"/>
      <c r="O24" s="20">
        <f>SUM(O11:O23)</f>
        <v>1480.4899999999998</v>
      </c>
    </row>
    <row r="25" spans="1:15" x14ac:dyDescent="0.25">
      <c r="A25" s="4">
        <v>3</v>
      </c>
      <c r="B25" s="4"/>
      <c r="C25" s="4"/>
      <c r="D25" s="15" t="s">
        <v>33</v>
      </c>
      <c r="E25" s="15"/>
      <c r="F25" s="15"/>
      <c r="G25" s="21"/>
      <c r="H25" s="15"/>
      <c r="I25" s="15"/>
      <c r="J25" s="15"/>
      <c r="K25" s="21"/>
      <c r="L25" s="15"/>
      <c r="M25" s="15"/>
      <c r="N25" s="15"/>
      <c r="O25" s="21"/>
    </row>
    <row r="26" spans="1:15" x14ac:dyDescent="0.25">
      <c r="A26" s="2" t="s">
        <v>34</v>
      </c>
      <c r="B26" s="5">
        <v>96359</v>
      </c>
      <c r="C26" s="5" t="s">
        <v>342</v>
      </c>
      <c r="D26" s="9" t="s">
        <v>91</v>
      </c>
      <c r="E26" s="11" t="s">
        <v>7</v>
      </c>
      <c r="F26" s="6">
        <v>1.03</v>
      </c>
      <c r="G26" s="33">
        <v>87.25</v>
      </c>
      <c r="H26" s="6">
        <f t="shared" ref="H26:H28" si="12">TRUNC(G26*F26,2)</f>
        <v>89.86</v>
      </c>
      <c r="I26" s="18">
        <v>0.22670000000000001</v>
      </c>
      <c r="J26" s="6">
        <f t="shared" ref="J26:J28" si="13">TRUNC(H26*(1+I26),2)</f>
        <v>110.23</v>
      </c>
      <c r="K26" s="33">
        <v>11.7</v>
      </c>
      <c r="L26" s="6">
        <f t="shared" ref="L26:L28" si="14">TRUNC(F26*K26,2)</f>
        <v>12.05</v>
      </c>
      <c r="M26" s="18">
        <v>0.22670000000000001</v>
      </c>
      <c r="N26" s="6">
        <f t="shared" ref="N26:N28" si="15">TRUNC(L26*(1+M26),2)</f>
        <v>14.78</v>
      </c>
      <c r="O26" s="35">
        <f t="shared" ref="O26:O28" si="16">N26+J26</f>
        <v>125.01</v>
      </c>
    </row>
    <row r="27" spans="1:15" x14ac:dyDescent="0.25">
      <c r="A27" s="2" t="s">
        <v>35</v>
      </c>
      <c r="B27" s="5">
        <v>96359</v>
      </c>
      <c r="C27" s="5" t="s">
        <v>342</v>
      </c>
      <c r="D27" s="9" t="s">
        <v>92</v>
      </c>
      <c r="E27" s="11" t="s">
        <v>7</v>
      </c>
      <c r="F27" s="6">
        <v>12.8</v>
      </c>
      <c r="G27" s="33">
        <v>87.25</v>
      </c>
      <c r="H27" s="6">
        <f t="shared" si="12"/>
        <v>1116.8</v>
      </c>
      <c r="I27" s="18">
        <v>0.22670000000000001</v>
      </c>
      <c r="J27" s="6">
        <f t="shared" si="13"/>
        <v>1369.97</v>
      </c>
      <c r="K27" s="33">
        <v>11.7</v>
      </c>
      <c r="L27" s="6">
        <f t="shared" si="14"/>
        <v>149.76</v>
      </c>
      <c r="M27" s="18">
        <v>0.22670000000000001</v>
      </c>
      <c r="N27" s="6">
        <f t="shared" si="15"/>
        <v>183.71</v>
      </c>
      <c r="O27" s="35">
        <f t="shared" si="16"/>
        <v>1553.68</v>
      </c>
    </row>
    <row r="28" spans="1:15" x14ac:dyDescent="0.25">
      <c r="A28" s="5" t="s">
        <v>36</v>
      </c>
      <c r="B28" s="5" t="s">
        <v>371</v>
      </c>
      <c r="C28" s="5" t="s">
        <v>378</v>
      </c>
      <c r="D28" s="130" t="s">
        <v>424</v>
      </c>
      <c r="E28" s="5" t="s">
        <v>14</v>
      </c>
      <c r="F28" s="40">
        <v>2.1</v>
      </c>
      <c r="G28" s="41">
        <v>191.8</v>
      </c>
      <c r="H28" s="40">
        <f t="shared" si="12"/>
        <v>402.78</v>
      </c>
      <c r="I28" s="131">
        <v>0.22670000000000001</v>
      </c>
      <c r="J28" s="40">
        <f t="shared" si="13"/>
        <v>494.09</v>
      </c>
      <c r="K28" s="41">
        <v>0</v>
      </c>
      <c r="L28" s="40">
        <f t="shared" si="14"/>
        <v>0</v>
      </c>
      <c r="M28" s="131">
        <v>0.22670000000000001</v>
      </c>
      <c r="N28" s="40">
        <f t="shared" si="15"/>
        <v>0</v>
      </c>
      <c r="O28" s="42">
        <f t="shared" si="16"/>
        <v>494.09</v>
      </c>
    </row>
    <row r="29" spans="1:15" x14ac:dyDescent="0.25">
      <c r="A29" s="7"/>
      <c r="B29" s="7"/>
      <c r="C29" s="7"/>
      <c r="D29" s="8" t="s">
        <v>20</v>
      </c>
      <c r="E29" s="8"/>
      <c r="F29" s="8"/>
      <c r="G29" s="20"/>
      <c r="H29" s="8"/>
      <c r="I29" s="8"/>
      <c r="J29" s="8"/>
      <c r="K29" s="20"/>
      <c r="L29" s="8"/>
      <c r="M29" s="8"/>
      <c r="N29" s="8"/>
      <c r="O29" s="20">
        <f>SUM(O26:O28)</f>
        <v>2172.7800000000002</v>
      </c>
    </row>
    <row r="30" spans="1:15" x14ac:dyDescent="0.25">
      <c r="A30" s="4">
        <v>4</v>
      </c>
      <c r="B30" s="4"/>
      <c r="C30" s="4"/>
      <c r="D30" s="14" t="s">
        <v>37</v>
      </c>
      <c r="E30" s="15"/>
      <c r="F30" s="15"/>
      <c r="G30" s="21"/>
      <c r="H30" s="15"/>
      <c r="I30" s="15"/>
      <c r="J30" s="15"/>
      <c r="K30" s="21"/>
      <c r="L30" s="15"/>
      <c r="M30" s="15"/>
      <c r="N30" s="15"/>
      <c r="O30" s="21"/>
    </row>
    <row r="31" spans="1:15" x14ac:dyDescent="0.25">
      <c r="A31" s="2" t="s">
        <v>38</v>
      </c>
      <c r="B31" s="11">
        <v>101003</v>
      </c>
      <c r="C31" s="11" t="s">
        <v>345</v>
      </c>
      <c r="D31" s="10" t="s">
        <v>39</v>
      </c>
      <c r="E31" s="11" t="s">
        <v>7</v>
      </c>
      <c r="F31" s="6">
        <v>2</v>
      </c>
      <c r="G31" s="33">
        <v>1.93</v>
      </c>
      <c r="H31" s="6">
        <f t="shared" ref="H31:H35" si="17">TRUNC(G31*F31,2)</f>
        <v>3.86</v>
      </c>
      <c r="I31" s="18">
        <v>0.22670000000000001</v>
      </c>
      <c r="J31" s="6">
        <f t="shared" ref="J31:J35" si="18">TRUNC(H31*(1+I31),2)</f>
        <v>4.7300000000000004</v>
      </c>
      <c r="K31" s="33">
        <v>4.8899999999999997</v>
      </c>
      <c r="L31" s="6">
        <f t="shared" ref="L31:L35" si="19">TRUNC(F31*K31,2)</f>
        <v>9.7799999999999994</v>
      </c>
      <c r="M31" s="18">
        <v>0.22670000000000001</v>
      </c>
      <c r="N31" s="6">
        <f t="shared" ref="N31:N35" si="20">TRUNC(L31*(1+M31),2)</f>
        <v>11.99</v>
      </c>
      <c r="O31" s="35">
        <f t="shared" ref="O31:O35" si="21">N31+J31</f>
        <v>16.72</v>
      </c>
    </row>
    <row r="32" spans="1:15" x14ac:dyDescent="0.25">
      <c r="A32" s="2" t="s">
        <v>40</v>
      </c>
      <c r="B32" s="11">
        <v>101092</v>
      </c>
      <c r="C32" s="11" t="s">
        <v>345</v>
      </c>
      <c r="D32" s="10" t="s">
        <v>41</v>
      </c>
      <c r="E32" s="11" t="s">
        <v>7</v>
      </c>
      <c r="F32" s="6">
        <v>2</v>
      </c>
      <c r="G32" s="33">
        <v>5.25</v>
      </c>
      <c r="H32" s="6">
        <f t="shared" si="17"/>
        <v>10.5</v>
      </c>
      <c r="I32" s="18">
        <v>0.22670000000000001</v>
      </c>
      <c r="J32" s="6">
        <f t="shared" si="18"/>
        <v>12.88</v>
      </c>
      <c r="K32" s="33">
        <v>17.59</v>
      </c>
      <c r="L32" s="6">
        <f t="shared" si="19"/>
        <v>35.18</v>
      </c>
      <c r="M32" s="18">
        <v>0.22670000000000001</v>
      </c>
      <c r="N32" s="6">
        <f t="shared" si="20"/>
        <v>43.15</v>
      </c>
      <c r="O32" s="35">
        <f t="shared" si="21"/>
        <v>56.03</v>
      </c>
    </row>
    <row r="33" spans="1:15" x14ac:dyDescent="0.25">
      <c r="A33" s="2" t="s">
        <v>42</v>
      </c>
      <c r="B33" s="11">
        <v>141212</v>
      </c>
      <c r="C33" s="11" t="s">
        <v>345</v>
      </c>
      <c r="D33" s="24" t="s">
        <v>43</v>
      </c>
      <c r="E33" s="11" t="s">
        <v>7</v>
      </c>
      <c r="F33" s="6">
        <v>27.6</v>
      </c>
      <c r="G33" s="33">
        <v>9.08</v>
      </c>
      <c r="H33" s="6">
        <f t="shared" si="17"/>
        <v>250.6</v>
      </c>
      <c r="I33" s="18">
        <v>0.22670000000000001</v>
      </c>
      <c r="J33" s="6">
        <f t="shared" si="18"/>
        <v>307.41000000000003</v>
      </c>
      <c r="K33" s="33">
        <v>10.98</v>
      </c>
      <c r="L33" s="6">
        <f t="shared" si="19"/>
        <v>303.04000000000002</v>
      </c>
      <c r="M33" s="18">
        <v>0.22670000000000001</v>
      </c>
      <c r="N33" s="6">
        <f t="shared" si="20"/>
        <v>371.73</v>
      </c>
      <c r="O33" s="35">
        <f t="shared" si="21"/>
        <v>679.1400000000001</v>
      </c>
    </row>
    <row r="34" spans="1:15" x14ac:dyDescent="0.25">
      <c r="A34" s="2" t="s">
        <v>44</v>
      </c>
      <c r="B34" s="11">
        <v>101880</v>
      </c>
      <c r="C34" s="11" t="s">
        <v>345</v>
      </c>
      <c r="D34" s="24" t="s">
        <v>93</v>
      </c>
      <c r="E34" s="11" t="s">
        <v>7</v>
      </c>
      <c r="F34" s="6">
        <v>6</v>
      </c>
      <c r="G34" s="33">
        <v>88.03</v>
      </c>
      <c r="H34" s="6">
        <f t="shared" si="17"/>
        <v>528.17999999999995</v>
      </c>
      <c r="I34" s="18">
        <v>0.22670000000000001</v>
      </c>
      <c r="J34" s="6">
        <f t="shared" si="18"/>
        <v>647.91</v>
      </c>
      <c r="K34" s="33">
        <v>7.15</v>
      </c>
      <c r="L34" s="6">
        <f t="shared" si="19"/>
        <v>42.9</v>
      </c>
      <c r="M34" s="18">
        <v>0.22670000000000001</v>
      </c>
      <c r="N34" s="6">
        <f t="shared" si="20"/>
        <v>52.62</v>
      </c>
      <c r="O34" s="35">
        <f t="shared" si="21"/>
        <v>700.53</v>
      </c>
    </row>
    <row r="35" spans="1:15" x14ac:dyDescent="0.25">
      <c r="A35" s="2" t="s">
        <v>46</v>
      </c>
      <c r="B35" s="11">
        <v>100001</v>
      </c>
      <c r="C35" s="11" t="s">
        <v>345</v>
      </c>
      <c r="D35" s="24" t="s">
        <v>152</v>
      </c>
      <c r="E35" s="11" t="s">
        <v>11</v>
      </c>
      <c r="F35" s="6">
        <v>15.1</v>
      </c>
      <c r="G35" s="33">
        <v>0</v>
      </c>
      <c r="H35" s="6">
        <f t="shared" si="17"/>
        <v>0</v>
      </c>
      <c r="I35" s="18">
        <v>0.22670000000000001</v>
      </c>
      <c r="J35" s="6">
        <f t="shared" si="18"/>
        <v>0</v>
      </c>
      <c r="K35" s="33">
        <v>21.98</v>
      </c>
      <c r="L35" s="6">
        <f t="shared" si="19"/>
        <v>331.89</v>
      </c>
      <c r="M35" s="18">
        <v>0.22670000000000001</v>
      </c>
      <c r="N35" s="6">
        <f t="shared" si="20"/>
        <v>407.12</v>
      </c>
      <c r="O35" s="35">
        <f t="shared" si="21"/>
        <v>407.12</v>
      </c>
    </row>
    <row r="36" spans="1:15" x14ac:dyDescent="0.25">
      <c r="A36" s="7"/>
      <c r="B36" s="7"/>
      <c r="C36" s="7"/>
      <c r="D36" s="8" t="s">
        <v>20</v>
      </c>
      <c r="E36" s="8"/>
      <c r="F36" s="8"/>
      <c r="G36" s="20"/>
      <c r="H36" s="8"/>
      <c r="I36" s="8"/>
      <c r="J36" s="8"/>
      <c r="K36" s="20"/>
      <c r="L36" s="8"/>
      <c r="M36" s="8"/>
      <c r="N36" s="8"/>
      <c r="O36" s="20">
        <f>SUM(O31:O35)</f>
        <v>1859.54</v>
      </c>
    </row>
    <row r="37" spans="1:15" x14ac:dyDescent="0.25">
      <c r="A37" s="4">
        <v>5</v>
      </c>
      <c r="B37" s="4"/>
      <c r="C37" s="4"/>
      <c r="D37" s="14" t="s">
        <v>47</v>
      </c>
      <c r="E37" s="15"/>
      <c r="F37" s="15"/>
      <c r="G37" s="21"/>
      <c r="H37" s="15"/>
      <c r="I37" s="15"/>
      <c r="J37" s="15"/>
      <c r="K37" s="21"/>
      <c r="L37" s="15"/>
      <c r="M37" s="15"/>
      <c r="N37" s="15"/>
      <c r="O37" s="21"/>
    </row>
    <row r="38" spans="1:15" s="43" customFormat="1" x14ac:dyDescent="0.25">
      <c r="A38" s="5" t="s">
        <v>48</v>
      </c>
      <c r="B38" s="5">
        <v>92320</v>
      </c>
      <c r="C38" s="5" t="s">
        <v>345</v>
      </c>
      <c r="D38" s="130" t="s">
        <v>148</v>
      </c>
      <c r="E38" s="5" t="s">
        <v>7</v>
      </c>
      <c r="F38" s="40">
        <v>1</v>
      </c>
      <c r="G38" s="41">
        <v>0</v>
      </c>
      <c r="H38" s="40">
        <f t="shared" ref="H38:H39" si="22">TRUNC(G38*F38,2)</f>
        <v>0</v>
      </c>
      <c r="I38" s="131">
        <v>0.22670000000000001</v>
      </c>
      <c r="J38" s="40">
        <f t="shared" ref="J38:J40" si="23">TRUNC(H38*(1+I38),2)</f>
        <v>0</v>
      </c>
      <c r="K38" s="41">
        <v>26.12</v>
      </c>
      <c r="L38" s="40">
        <f t="shared" ref="L38:L39" si="24">TRUNC(F38*K38,2)</f>
        <v>26.12</v>
      </c>
      <c r="M38" s="131">
        <v>0.22670000000000001</v>
      </c>
      <c r="N38" s="40">
        <f t="shared" ref="N38:N39" si="25">TRUNC(L38*(1+M38),2)</f>
        <v>32.04</v>
      </c>
      <c r="O38" s="42">
        <f t="shared" ref="O38:O39" si="26">N38+J38</f>
        <v>32.04</v>
      </c>
    </row>
    <row r="39" spans="1:15" s="43" customFormat="1" x14ac:dyDescent="0.25">
      <c r="A39" s="5" t="s">
        <v>49</v>
      </c>
      <c r="B39" s="5">
        <v>90004</v>
      </c>
      <c r="C39" s="5" t="s">
        <v>345</v>
      </c>
      <c r="D39" s="130" t="s">
        <v>149</v>
      </c>
      <c r="E39" s="132" t="s">
        <v>14</v>
      </c>
      <c r="F39" s="40">
        <v>12.2</v>
      </c>
      <c r="G39" s="41">
        <v>0</v>
      </c>
      <c r="H39" s="40">
        <f t="shared" si="22"/>
        <v>0</v>
      </c>
      <c r="I39" s="131">
        <v>0.22670000000000001</v>
      </c>
      <c r="J39" s="40">
        <f t="shared" si="23"/>
        <v>0</v>
      </c>
      <c r="K39" s="41">
        <v>21.98</v>
      </c>
      <c r="L39" s="40">
        <f t="shared" si="24"/>
        <v>268.14999999999998</v>
      </c>
      <c r="M39" s="131">
        <v>0.22670000000000001</v>
      </c>
      <c r="N39" s="40">
        <f t="shared" si="25"/>
        <v>328.93</v>
      </c>
      <c r="O39" s="42">
        <f t="shared" si="26"/>
        <v>328.93</v>
      </c>
    </row>
    <row r="40" spans="1:15" s="43" customFormat="1" x14ac:dyDescent="0.25">
      <c r="A40" s="5" t="s">
        <v>94</v>
      </c>
      <c r="B40" s="5">
        <v>95320</v>
      </c>
      <c r="C40" s="5" t="s">
        <v>345</v>
      </c>
      <c r="D40" s="130" t="s">
        <v>150</v>
      </c>
      <c r="E40" s="5" t="s">
        <v>7</v>
      </c>
      <c r="F40" s="40">
        <v>0.37</v>
      </c>
      <c r="G40" s="41">
        <v>0</v>
      </c>
      <c r="H40" s="40">
        <f t="shared" ref="H40" si="27">TRUNC(G40*F40,2)</f>
        <v>0</v>
      </c>
      <c r="I40" s="131">
        <v>0.22670000000000001</v>
      </c>
      <c r="J40" s="40">
        <f t="shared" si="23"/>
        <v>0</v>
      </c>
      <c r="K40" s="41">
        <v>15.63</v>
      </c>
      <c r="L40" s="40">
        <f t="shared" ref="L40" si="28">TRUNC(F40*K40,2)</f>
        <v>5.78</v>
      </c>
      <c r="M40" s="131">
        <v>0.22670000000000001</v>
      </c>
      <c r="N40" s="40">
        <f t="shared" ref="N40" si="29">TRUNC(L40*(1+M40),2)</f>
        <v>7.09</v>
      </c>
      <c r="O40" s="42">
        <f t="shared" ref="O40" si="30">N40+J40</f>
        <v>7.09</v>
      </c>
    </row>
    <row r="41" spans="1:15" x14ac:dyDescent="0.25">
      <c r="A41" s="7"/>
      <c r="B41" s="7"/>
      <c r="C41" s="7"/>
      <c r="D41" s="8" t="s">
        <v>20</v>
      </c>
      <c r="E41" s="8"/>
      <c r="F41" s="8"/>
      <c r="G41" s="20"/>
      <c r="H41" s="8"/>
      <c r="I41" s="8"/>
      <c r="J41" s="8"/>
      <c r="K41" s="20"/>
      <c r="L41" s="8"/>
      <c r="M41" s="8"/>
      <c r="N41" s="8"/>
      <c r="O41" s="20">
        <f>SUM(O38:O40)</f>
        <v>368.06</v>
      </c>
    </row>
    <row r="42" spans="1:15" x14ac:dyDescent="0.25">
      <c r="A42" s="4">
        <v>6</v>
      </c>
      <c r="B42" s="4"/>
      <c r="C42" s="4"/>
      <c r="D42" s="14" t="s">
        <v>50</v>
      </c>
      <c r="E42" s="15"/>
      <c r="F42" s="15"/>
      <c r="G42" s="21"/>
      <c r="H42" s="15"/>
      <c r="I42" s="15"/>
      <c r="J42" s="15"/>
      <c r="K42" s="21"/>
      <c r="L42" s="15"/>
      <c r="M42" s="15"/>
      <c r="N42" s="15"/>
      <c r="O42" s="21"/>
    </row>
    <row r="43" spans="1:15" x14ac:dyDescent="0.25">
      <c r="A43" s="2" t="s">
        <v>51</v>
      </c>
      <c r="B43" s="2">
        <v>73070</v>
      </c>
      <c r="C43" s="2" t="s">
        <v>345</v>
      </c>
      <c r="D43" s="9" t="s">
        <v>379</v>
      </c>
      <c r="E43" s="11" t="s">
        <v>7</v>
      </c>
      <c r="F43" s="6">
        <v>9.1</v>
      </c>
      <c r="G43" s="33">
        <v>18.3</v>
      </c>
      <c r="H43" s="6">
        <f>TRUNC(G43*F43,2)</f>
        <v>166.53</v>
      </c>
      <c r="I43" s="18">
        <v>0.22670000000000001</v>
      </c>
      <c r="J43" s="6">
        <f>TRUNC(H43*(1+I43),2)</f>
        <v>204.28</v>
      </c>
      <c r="K43" s="33">
        <v>14.47</v>
      </c>
      <c r="L43" s="6">
        <f>TRUNC(F43*K43,2)</f>
        <v>131.66999999999999</v>
      </c>
      <c r="M43" s="18">
        <v>0.22670000000000001</v>
      </c>
      <c r="N43" s="6">
        <f>TRUNC(L43*(1+M43),2)</f>
        <v>161.51</v>
      </c>
      <c r="O43" s="35">
        <f>N43+J43</f>
        <v>365.78999999999996</v>
      </c>
    </row>
    <row r="44" spans="1:15" x14ac:dyDescent="0.25">
      <c r="A44" s="2" t="s">
        <v>95</v>
      </c>
      <c r="B44" s="2">
        <v>73071</v>
      </c>
      <c r="C44" s="2" t="s">
        <v>345</v>
      </c>
      <c r="D44" s="9" t="s">
        <v>96</v>
      </c>
      <c r="E44" s="11" t="s">
        <v>14</v>
      </c>
      <c r="F44" s="6">
        <v>14</v>
      </c>
      <c r="G44" s="33">
        <v>4.91</v>
      </c>
      <c r="H44" s="6">
        <f>TRUNC(G44*F44,2)</f>
        <v>68.739999999999995</v>
      </c>
      <c r="I44" s="18">
        <v>0.22670000000000001</v>
      </c>
      <c r="J44" s="6">
        <f>TRUNC(H44*(1+I44),2)</f>
        <v>84.32</v>
      </c>
      <c r="K44" s="33">
        <v>3.63</v>
      </c>
      <c r="L44" s="6">
        <f>TRUNC(F44*K44,2)</f>
        <v>50.82</v>
      </c>
      <c r="M44" s="18">
        <v>0.22670000000000001</v>
      </c>
      <c r="N44" s="6">
        <f>TRUNC(L44*(1+M44),2)</f>
        <v>62.34</v>
      </c>
      <c r="O44" s="35">
        <f>N44+J44</f>
        <v>146.66</v>
      </c>
    </row>
    <row r="45" spans="1:15" x14ac:dyDescent="0.25">
      <c r="A45" s="7"/>
      <c r="B45" s="7"/>
      <c r="C45" s="7"/>
      <c r="D45" s="8" t="s">
        <v>20</v>
      </c>
      <c r="E45" s="8"/>
      <c r="F45" s="8"/>
      <c r="G45" s="20"/>
      <c r="H45" s="8"/>
      <c r="I45" s="8"/>
      <c r="J45" s="8"/>
      <c r="K45" s="20"/>
      <c r="L45" s="8"/>
      <c r="M45" s="8"/>
      <c r="N45" s="8"/>
      <c r="O45" s="20">
        <f>SUM(O43:O44)</f>
        <v>512.44999999999993</v>
      </c>
    </row>
    <row r="46" spans="1:15" x14ac:dyDescent="0.25">
      <c r="A46" s="4">
        <v>7</v>
      </c>
      <c r="B46" s="27"/>
      <c r="C46" s="27"/>
      <c r="D46" s="14" t="s">
        <v>52</v>
      </c>
      <c r="E46" s="15"/>
      <c r="F46" s="15"/>
      <c r="G46" s="21"/>
      <c r="H46" s="15"/>
      <c r="I46" s="15"/>
      <c r="J46" s="15"/>
      <c r="K46" s="21"/>
      <c r="L46" s="15"/>
      <c r="M46" s="15"/>
      <c r="N46" s="15"/>
      <c r="O46" s="21"/>
    </row>
    <row r="47" spans="1:15" ht="30" x14ac:dyDescent="0.25">
      <c r="A47" s="38" t="s">
        <v>53</v>
      </c>
      <c r="B47" s="5" t="s">
        <v>371</v>
      </c>
      <c r="C47" s="45" t="s">
        <v>378</v>
      </c>
      <c r="D47" s="39" t="s">
        <v>153</v>
      </c>
      <c r="E47" s="5" t="s">
        <v>11</v>
      </c>
      <c r="F47" s="40">
        <v>2</v>
      </c>
      <c r="G47" s="41">
        <v>646.04</v>
      </c>
      <c r="H47" s="40">
        <f t="shared" ref="H47:H49" si="31">TRUNC(G47*F47,2)</f>
        <v>1292.08</v>
      </c>
      <c r="I47" s="131">
        <v>0.22670000000000001</v>
      </c>
      <c r="J47" s="40">
        <f t="shared" ref="J47:J49" si="32">TRUNC(H47*(1+I47),2)</f>
        <v>1584.99</v>
      </c>
      <c r="K47" s="41"/>
      <c r="L47" s="40">
        <f t="shared" ref="L47:L49" si="33">TRUNC(F47*K47,2)</f>
        <v>0</v>
      </c>
      <c r="M47" s="131">
        <v>0.22670000000000001</v>
      </c>
      <c r="N47" s="40">
        <f t="shared" ref="N47:N49" si="34">TRUNC(L47*(1+M47),2)</f>
        <v>0</v>
      </c>
      <c r="O47" s="42">
        <f t="shared" ref="O47:O49" si="35">N47+J47</f>
        <v>1584.99</v>
      </c>
    </row>
    <row r="48" spans="1:15" x14ac:dyDescent="0.25">
      <c r="A48" s="25" t="s">
        <v>54</v>
      </c>
      <c r="B48" s="5" t="s">
        <v>371</v>
      </c>
      <c r="C48" s="45" t="s">
        <v>378</v>
      </c>
      <c r="D48" s="26" t="s">
        <v>414</v>
      </c>
      <c r="E48" s="11" t="s">
        <v>11</v>
      </c>
      <c r="F48" s="6">
        <v>2</v>
      </c>
      <c r="G48" s="33">
        <v>72.78</v>
      </c>
      <c r="H48" s="6">
        <f t="shared" si="31"/>
        <v>145.56</v>
      </c>
      <c r="I48" s="18">
        <v>0.22670000000000001</v>
      </c>
      <c r="J48" s="6">
        <f t="shared" si="32"/>
        <v>178.55</v>
      </c>
      <c r="K48" s="41">
        <v>0</v>
      </c>
      <c r="L48" s="6">
        <f t="shared" si="33"/>
        <v>0</v>
      </c>
      <c r="M48" s="18">
        <v>0.22670000000000001</v>
      </c>
      <c r="N48" s="6">
        <f t="shared" si="34"/>
        <v>0</v>
      </c>
      <c r="O48" s="35">
        <f t="shared" si="35"/>
        <v>178.55</v>
      </c>
    </row>
    <row r="49" spans="1:15" s="43" customFormat="1" ht="30" x14ac:dyDescent="0.25">
      <c r="A49" s="38" t="s">
        <v>387</v>
      </c>
      <c r="B49" s="5" t="s">
        <v>371</v>
      </c>
      <c r="C49" s="45" t="s">
        <v>378</v>
      </c>
      <c r="D49" s="39" t="s">
        <v>155</v>
      </c>
      <c r="E49" s="5" t="s">
        <v>11</v>
      </c>
      <c r="F49" s="40">
        <v>3</v>
      </c>
      <c r="G49" s="41">
        <v>46.33</v>
      </c>
      <c r="H49" s="40">
        <f t="shared" si="31"/>
        <v>138.99</v>
      </c>
      <c r="I49" s="18">
        <v>0.22670000000000001</v>
      </c>
      <c r="J49" s="40">
        <f t="shared" si="32"/>
        <v>170.49</v>
      </c>
      <c r="K49" s="41"/>
      <c r="L49" s="40">
        <f t="shared" si="33"/>
        <v>0</v>
      </c>
      <c r="M49" s="18">
        <v>0.22670000000000001</v>
      </c>
      <c r="N49" s="40">
        <f t="shared" si="34"/>
        <v>0</v>
      </c>
      <c r="O49" s="42">
        <f t="shared" si="35"/>
        <v>170.49</v>
      </c>
    </row>
    <row r="50" spans="1:15" x14ac:dyDescent="0.25">
      <c r="A50" s="25" t="s">
        <v>55</v>
      </c>
      <c r="B50" s="11">
        <v>10847</v>
      </c>
      <c r="C50" s="44" t="s">
        <v>342</v>
      </c>
      <c r="D50" s="26" t="s">
        <v>97</v>
      </c>
      <c r="E50" s="11" t="s">
        <v>7</v>
      </c>
      <c r="F50" s="6">
        <v>0.16</v>
      </c>
      <c r="G50" s="33">
        <v>449.81</v>
      </c>
      <c r="H50" s="6">
        <f t="shared" ref="H50" si="36">TRUNC(G50*F50,2)</f>
        <v>71.959999999999994</v>
      </c>
      <c r="I50" s="18">
        <v>0.22670000000000001</v>
      </c>
      <c r="J50" s="6">
        <f t="shared" ref="J50" si="37">TRUNC(H50*(1+I50),2)</f>
        <v>88.27</v>
      </c>
      <c r="K50" s="33">
        <v>31.95</v>
      </c>
      <c r="L50" s="6">
        <f t="shared" ref="L50" si="38">TRUNC(F50*K50,2)</f>
        <v>5.1100000000000003</v>
      </c>
      <c r="M50" s="18">
        <v>0.22670000000000001</v>
      </c>
      <c r="N50" s="6">
        <f t="shared" ref="N50" si="39">TRUNC(L50*(1+M50),2)</f>
        <v>6.26</v>
      </c>
      <c r="O50" s="35">
        <f t="shared" ref="O50" si="40">N50+J50</f>
        <v>94.53</v>
      </c>
    </row>
    <row r="51" spans="1:15" x14ac:dyDescent="0.25">
      <c r="A51" s="7"/>
      <c r="B51" s="28"/>
      <c r="C51" s="28"/>
      <c r="D51" s="8" t="s">
        <v>20</v>
      </c>
      <c r="E51" s="8"/>
      <c r="F51" s="8"/>
      <c r="G51" s="20"/>
      <c r="H51" s="8"/>
      <c r="I51" s="8"/>
      <c r="J51" s="8"/>
      <c r="K51" s="20"/>
      <c r="L51" s="8"/>
      <c r="M51" s="8"/>
      <c r="N51" s="8"/>
      <c r="O51" s="20">
        <f>SUM(O47:O50)</f>
        <v>2028.56</v>
      </c>
    </row>
    <row r="52" spans="1:15" x14ac:dyDescent="0.25">
      <c r="A52" s="4">
        <v>8</v>
      </c>
      <c r="B52" s="4"/>
      <c r="C52" s="4"/>
      <c r="D52" s="14" t="s">
        <v>116</v>
      </c>
      <c r="E52" s="15"/>
      <c r="F52" s="15"/>
      <c r="G52" s="21"/>
      <c r="H52" s="15"/>
      <c r="I52" s="15"/>
      <c r="J52" s="15"/>
      <c r="K52" s="21"/>
      <c r="L52" s="15"/>
      <c r="M52" s="15"/>
      <c r="N52" s="15"/>
      <c r="O52" s="21"/>
    </row>
    <row r="53" spans="1:15" x14ac:dyDescent="0.25">
      <c r="A53" s="4" t="s">
        <v>56</v>
      </c>
      <c r="B53" s="4"/>
      <c r="C53" s="4"/>
      <c r="D53" s="14" t="s">
        <v>117</v>
      </c>
      <c r="E53" s="15"/>
      <c r="F53" s="15"/>
      <c r="G53" s="21"/>
      <c r="H53" s="15"/>
      <c r="I53" s="15"/>
      <c r="J53" s="15"/>
      <c r="K53" s="21"/>
      <c r="L53" s="15"/>
      <c r="M53" s="15"/>
      <c r="N53" s="15"/>
      <c r="O53" s="21"/>
    </row>
    <row r="54" spans="1:15" x14ac:dyDescent="0.25">
      <c r="A54" s="2" t="s">
        <v>118</v>
      </c>
      <c r="B54" s="11">
        <v>174500</v>
      </c>
      <c r="C54" s="11" t="s">
        <v>345</v>
      </c>
      <c r="D54" s="9" t="s">
        <v>131</v>
      </c>
      <c r="E54" s="11" t="s">
        <v>11</v>
      </c>
      <c r="F54" s="6">
        <v>3</v>
      </c>
      <c r="G54" s="33">
        <v>22.95</v>
      </c>
      <c r="H54" s="6">
        <f t="shared" ref="H54:H56" si="41">TRUNC(G54*F54,2)</f>
        <v>68.849999999999994</v>
      </c>
      <c r="I54" s="18">
        <v>0.22670000000000001</v>
      </c>
      <c r="J54" s="6">
        <f t="shared" ref="J54:J56" si="42">TRUNC(H54*(1+I54),2)</f>
        <v>84.45</v>
      </c>
      <c r="K54" s="33">
        <v>90.52</v>
      </c>
      <c r="L54" s="6">
        <f t="shared" ref="L54:L56" si="43">TRUNC(F54*K54,2)</f>
        <v>271.56</v>
      </c>
      <c r="M54" s="18">
        <v>0.22670000000000001</v>
      </c>
      <c r="N54" s="6">
        <f t="shared" ref="N54:N56" si="44">TRUNC(L54*(1+M54),2)</f>
        <v>333.12</v>
      </c>
      <c r="O54" s="35">
        <f t="shared" ref="O54:O56" si="45">N54+J54</f>
        <v>417.57</v>
      </c>
    </row>
    <row r="55" spans="1:15" x14ac:dyDescent="0.25">
      <c r="A55" s="2" t="s">
        <v>119</v>
      </c>
      <c r="B55" s="5" t="s">
        <v>371</v>
      </c>
      <c r="C55" s="5" t="s">
        <v>378</v>
      </c>
      <c r="D55" s="9" t="s">
        <v>352</v>
      </c>
      <c r="E55" s="11" t="s">
        <v>11</v>
      </c>
      <c r="F55" s="6">
        <v>3</v>
      </c>
      <c r="G55" s="134">
        <v>136.54</v>
      </c>
      <c r="H55" s="134">
        <f t="shared" si="41"/>
        <v>409.62</v>
      </c>
      <c r="I55" s="18">
        <v>0.22670000000000001</v>
      </c>
      <c r="J55" s="134">
        <f t="shared" si="42"/>
        <v>502.48</v>
      </c>
      <c r="K55" s="183">
        <v>0</v>
      </c>
      <c r="L55" s="134">
        <f>TRUNC(F55*K55,2)</f>
        <v>0</v>
      </c>
      <c r="M55" s="18">
        <v>0.22670000000000001</v>
      </c>
      <c r="N55" s="134">
        <f t="shared" si="44"/>
        <v>0</v>
      </c>
      <c r="O55" s="135">
        <f t="shared" si="45"/>
        <v>502.48</v>
      </c>
    </row>
    <row r="56" spans="1:15" x14ac:dyDescent="0.25">
      <c r="A56" s="2" t="s">
        <v>388</v>
      </c>
      <c r="B56" s="11">
        <v>163135</v>
      </c>
      <c r="C56" s="11" t="s">
        <v>345</v>
      </c>
      <c r="D56" s="9" t="s">
        <v>132</v>
      </c>
      <c r="E56" s="11" t="s">
        <v>11</v>
      </c>
      <c r="F56" s="6">
        <v>1</v>
      </c>
      <c r="G56" s="33">
        <v>416</v>
      </c>
      <c r="H56" s="6">
        <f t="shared" si="41"/>
        <v>416</v>
      </c>
      <c r="I56" s="18">
        <v>0.22670000000000001</v>
      </c>
      <c r="J56" s="6">
        <f t="shared" si="42"/>
        <v>510.3</v>
      </c>
      <c r="K56" s="33">
        <v>20.38</v>
      </c>
      <c r="L56" s="6">
        <f t="shared" si="43"/>
        <v>20.38</v>
      </c>
      <c r="M56" s="18">
        <v>0.22670000000000001</v>
      </c>
      <c r="N56" s="6">
        <f t="shared" si="44"/>
        <v>25</v>
      </c>
      <c r="O56" s="35">
        <f t="shared" si="45"/>
        <v>535.29999999999995</v>
      </c>
    </row>
    <row r="57" spans="1:15" x14ac:dyDescent="0.25">
      <c r="A57" s="12"/>
      <c r="B57" s="12"/>
      <c r="C57" s="12"/>
      <c r="D57" s="13" t="s">
        <v>20</v>
      </c>
      <c r="E57" s="8"/>
      <c r="F57" s="8"/>
      <c r="G57" s="20"/>
      <c r="H57" s="8"/>
      <c r="I57" s="8"/>
      <c r="J57" s="8"/>
      <c r="K57" s="20"/>
      <c r="L57" s="8"/>
      <c r="M57" s="8"/>
      <c r="N57" s="8"/>
      <c r="O57" s="20">
        <f>SUM(O54:O56)</f>
        <v>1455.35</v>
      </c>
    </row>
    <row r="58" spans="1:15" x14ac:dyDescent="0.25">
      <c r="A58" s="29" t="s">
        <v>57</v>
      </c>
      <c r="B58" s="29"/>
      <c r="C58" s="29"/>
      <c r="D58" s="30" t="s">
        <v>120</v>
      </c>
      <c r="E58" s="30"/>
      <c r="F58" s="30"/>
      <c r="G58" s="31"/>
      <c r="H58" s="30"/>
      <c r="I58" s="30"/>
      <c r="J58" s="30"/>
      <c r="K58" s="31"/>
      <c r="L58" s="30"/>
      <c r="M58" s="30"/>
      <c r="N58" s="30"/>
      <c r="O58" s="31"/>
    </row>
    <row r="59" spans="1:15" x14ac:dyDescent="0.25">
      <c r="A59" s="4" t="s">
        <v>98</v>
      </c>
      <c r="B59" s="4"/>
      <c r="C59" s="4"/>
      <c r="D59" s="14" t="s">
        <v>99</v>
      </c>
      <c r="E59" s="15"/>
      <c r="F59" s="15"/>
      <c r="G59" s="21"/>
      <c r="H59" s="15"/>
      <c r="I59" s="15"/>
      <c r="J59" s="15"/>
      <c r="K59" s="21"/>
      <c r="L59" s="15"/>
      <c r="M59" s="15"/>
      <c r="N59" s="15"/>
      <c r="O59" s="21"/>
    </row>
    <row r="60" spans="1:15" x14ac:dyDescent="0.25">
      <c r="A60" s="2" t="s">
        <v>100</v>
      </c>
      <c r="B60" s="11">
        <v>161200</v>
      </c>
      <c r="C60" s="11" t="s">
        <v>345</v>
      </c>
      <c r="D60" s="9" t="s">
        <v>133</v>
      </c>
      <c r="E60" s="11" t="s">
        <v>14</v>
      </c>
      <c r="F60" s="6">
        <v>12</v>
      </c>
      <c r="G60" s="33">
        <v>2.65</v>
      </c>
      <c r="H60" s="6">
        <f t="shared" ref="H60:H65" si="46">TRUNC(G60*F60,2)</f>
        <v>31.8</v>
      </c>
      <c r="I60" s="18">
        <v>0.22670000000000001</v>
      </c>
      <c r="J60" s="6">
        <f t="shared" ref="J60:J65" si="47">TRUNC(H60*(1+I60),2)</f>
        <v>39</v>
      </c>
      <c r="K60" s="33">
        <v>3.44</v>
      </c>
      <c r="L60" s="6">
        <f t="shared" ref="L60:L65" si="48">TRUNC(F60*K60,2)</f>
        <v>41.28</v>
      </c>
      <c r="M60" s="18">
        <v>0.22670000000000001</v>
      </c>
      <c r="N60" s="6">
        <f t="shared" ref="N60:N64" si="49">TRUNC(L60*(1+M60),2)</f>
        <v>50.63</v>
      </c>
      <c r="O60" s="35">
        <f t="shared" ref="O60:O64" si="50">N60+J60</f>
        <v>89.63</v>
      </c>
    </row>
    <row r="61" spans="1:15" x14ac:dyDescent="0.25">
      <c r="A61" s="2" t="s">
        <v>101</v>
      </c>
      <c r="B61" s="11">
        <v>161117</v>
      </c>
      <c r="C61" s="11" t="s">
        <v>345</v>
      </c>
      <c r="D61" s="9" t="s">
        <v>134</v>
      </c>
      <c r="E61" s="11" t="s">
        <v>11</v>
      </c>
      <c r="F61" s="6">
        <v>3</v>
      </c>
      <c r="G61" s="33">
        <v>5.25</v>
      </c>
      <c r="H61" s="6">
        <f t="shared" si="46"/>
        <v>15.75</v>
      </c>
      <c r="I61" s="18">
        <v>0.22670000000000001</v>
      </c>
      <c r="J61" s="6">
        <f t="shared" si="47"/>
        <v>19.32</v>
      </c>
      <c r="K61" s="33">
        <v>9.14</v>
      </c>
      <c r="L61" s="6">
        <f t="shared" si="48"/>
        <v>27.42</v>
      </c>
      <c r="M61" s="18">
        <v>0.22670000000000001</v>
      </c>
      <c r="N61" s="6">
        <f t="shared" si="49"/>
        <v>33.630000000000003</v>
      </c>
      <c r="O61" s="35">
        <f t="shared" si="50"/>
        <v>52.95</v>
      </c>
    </row>
    <row r="62" spans="1:15" x14ac:dyDescent="0.25">
      <c r="A62" s="2" t="s">
        <v>102</v>
      </c>
      <c r="B62" s="11">
        <v>161202</v>
      </c>
      <c r="C62" s="11" t="s">
        <v>345</v>
      </c>
      <c r="D62" s="9" t="s">
        <v>135</v>
      </c>
      <c r="E62" s="11" t="s">
        <v>11</v>
      </c>
      <c r="F62" s="6">
        <v>4</v>
      </c>
      <c r="G62" s="33">
        <v>1.1000000000000001</v>
      </c>
      <c r="H62" s="6">
        <f t="shared" si="46"/>
        <v>4.4000000000000004</v>
      </c>
      <c r="I62" s="18">
        <v>0.22670000000000001</v>
      </c>
      <c r="J62" s="6">
        <f t="shared" si="47"/>
        <v>5.39</v>
      </c>
      <c r="K62" s="33">
        <v>4.5599999999999996</v>
      </c>
      <c r="L62" s="6">
        <f t="shared" si="48"/>
        <v>18.239999999999998</v>
      </c>
      <c r="M62" s="18">
        <v>0.22670000000000001</v>
      </c>
      <c r="N62" s="6">
        <f t="shared" si="49"/>
        <v>22.37</v>
      </c>
      <c r="O62" s="35">
        <f t="shared" si="50"/>
        <v>27.76</v>
      </c>
    </row>
    <row r="63" spans="1:15" x14ac:dyDescent="0.25">
      <c r="A63" s="2" t="s">
        <v>103</v>
      </c>
      <c r="B63" s="11">
        <v>9161212</v>
      </c>
      <c r="C63" s="11" t="s">
        <v>345</v>
      </c>
      <c r="D63" s="9" t="s">
        <v>136</v>
      </c>
      <c r="E63" s="11" t="s">
        <v>11</v>
      </c>
      <c r="F63" s="6">
        <v>3</v>
      </c>
      <c r="G63" s="33">
        <v>5.45</v>
      </c>
      <c r="H63" s="6">
        <f t="shared" si="46"/>
        <v>16.350000000000001</v>
      </c>
      <c r="I63" s="18">
        <v>0.22670000000000001</v>
      </c>
      <c r="J63" s="6">
        <f t="shared" si="47"/>
        <v>20.05</v>
      </c>
      <c r="K63" s="33">
        <v>4.5599999999999996</v>
      </c>
      <c r="L63" s="6">
        <f t="shared" si="48"/>
        <v>13.68</v>
      </c>
      <c r="M63" s="18">
        <v>0.22670000000000001</v>
      </c>
      <c r="N63" s="6">
        <f t="shared" si="49"/>
        <v>16.78</v>
      </c>
      <c r="O63" s="35">
        <f t="shared" si="50"/>
        <v>36.83</v>
      </c>
    </row>
    <row r="64" spans="1:15" x14ac:dyDescent="0.25">
      <c r="A64" s="2" t="s">
        <v>104</v>
      </c>
      <c r="B64" s="11">
        <v>9153041</v>
      </c>
      <c r="C64" s="11" t="s">
        <v>345</v>
      </c>
      <c r="D64" s="9" t="s">
        <v>137</v>
      </c>
      <c r="E64" s="11" t="s">
        <v>11</v>
      </c>
      <c r="F64" s="6">
        <v>3</v>
      </c>
      <c r="G64" s="33">
        <v>57.66</v>
      </c>
      <c r="H64" s="6">
        <f t="shared" si="46"/>
        <v>172.98</v>
      </c>
      <c r="I64" s="18">
        <v>0.22670000000000001</v>
      </c>
      <c r="J64" s="6">
        <f t="shared" si="47"/>
        <v>212.19</v>
      </c>
      <c r="K64" s="33">
        <v>15.99</v>
      </c>
      <c r="L64" s="6">
        <f t="shared" si="48"/>
        <v>47.97</v>
      </c>
      <c r="M64" s="18">
        <v>0.22670000000000001</v>
      </c>
      <c r="N64" s="6">
        <f t="shared" si="49"/>
        <v>58.84</v>
      </c>
      <c r="O64" s="35">
        <f t="shared" si="50"/>
        <v>271.02999999999997</v>
      </c>
    </row>
    <row r="65" spans="1:15" x14ac:dyDescent="0.25">
      <c r="A65" s="2" t="s">
        <v>105</v>
      </c>
      <c r="B65" s="11">
        <v>56141</v>
      </c>
      <c r="C65" s="11" t="s">
        <v>342</v>
      </c>
      <c r="D65" s="9" t="s">
        <v>138</v>
      </c>
      <c r="E65" s="11" t="s">
        <v>11</v>
      </c>
      <c r="F65" s="6">
        <v>3</v>
      </c>
      <c r="G65" s="33">
        <v>3.73</v>
      </c>
      <c r="H65" s="6">
        <f t="shared" si="46"/>
        <v>11.19</v>
      </c>
      <c r="I65" s="18">
        <v>0.22670000000000001</v>
      </c>
      <c r="J65" s="6">
        <f t="shared" si="47"/>
        <v>13.72</v>
      </c>
      <c r="K65" s="33">
        <v>13.17</v>
      </c>
      <c r="L65" s="6">
        <f t="shared" si="48"/>
        <v>39.51</v>
      </c>
      <c r="M65" s="18">
        <v>0.22670000000000001</v>
      </c>
      <c r="N65" s="6">
        <f t="shared" ref="N65" si="51">TRUNC(L65*(1+M65),2)</f>
        <v>48.46</v>
      </c>
      <c r="O65" s="35">
        <f t="shared" ref="O65" si="52">N65+J65</f>
        <v>62.18</v>
      </c>
    </row>
    <row r="66" spans="1:15" x14ac:dyDescent="0.25">
      <c r="A66" s="12"/>
      <c r="B66" s="12"/>
      <c r="C66" s="12"/>
      <c r="D66" s="13" t="s">
        <v>20</v>
      </c>
      <c r="E66" s="8"/>
      <c r="F66" s="8"/>
      <c r="G66" s="20"/>
      <c r="H66" s="8"/>
      <c r="I66" s="8"/>
      <c r="J66" s="8"/>
      <c r="K66" s="20"/>
      <c r="L66" s="8"/>
      <c r="M66" s="8"/>
      <c r="N66" s="8"/>
      <c r="O66" s="20">
        <f>SUM(O60:O65)</f>
        <v>540.37999999999988</v>
      </c>
    </row>
    <row r="67" spans="1:15" x14ac:dyDescent="0.25">
      <c r="A67" s="4" t="s">
        <v>107</v>
      </c>
      <c r="B67" s="4"/>
      <c r="C67" s="4"/>
      <c r="D67" s="14" t="s">
        <v>106</v>
      </c>
      <c r="E67" s="15"/>
      <c r="F67" s="15"/>
      <c r="G67" s="21"/>
      <c r="H67" s="15"/>
      <c r="I67" s="15"/>
      <c r="J67" s="15"/>
      <c r="K67" s="21"/>
      <c r="L67" s="15"/>
      <c r="M67" s="15"/>
      <c r="N67" s="15"/>
      <c r="O67" s="21"/>
    </row>
    <row r="68" spans="1:15" x14ac:dyDescent="0.25">
      <c r="A68" s="2" t="s">
        <v>108</v>
      </c>
      <c r="B68" s="11">
        <v>9164205</v>
      </c>
      <c r="C68" s="11" t="s">
        <v>345</v>
      </c>
      <c r="D68" s="9" t="s">
        <v>139</v>
      </c>
      <c r="E68" s="11" t="s">
        <v>14</v>
      </c>
      <c r="F68" s="6">
        <v>14</v>
      </c>
      <c r="G68" s="33">
        <v>8.4499999999999993</v>
      </c>
      <c r="H68" s="6">
        <f t="shared" ref="H68:H74" si="53">TRUNC(G68*F68,2)</f>
        <v>118.3</v>
      </c>
      <c r="I68" s="18">
        <v>0.22670000000000001</v>
      </c>
      <c r="J68" s="6">
        <f t="shared" ref="J68:J74" si="54">TRUNC(H68*(1+I68),2)</f>
        <v>145.11000000000001</v>
      </c>
      <c r="K68" s="33">
        <v>11.43</v>
      </c>
      <c r="L68" s="6">
        <f t="shared" ref="L68:L74" si="55">TRUNC(F68*K68,2)</f>
        <v>160.02000000000001</v>
      </c>
      <c r="M68" s="18">
        <v>0.22670000000000001</v>
      </c>
      <c r="N68" s="6">
        <f t="shared" ref="N68:N72" si="56">TRUNC(L68*(1+M68),2)</f>
        <v>196.29</v>
      </c>
      <c r="O68" s="35">
        <f t="shared" ref="O68:O72" si="57">N68+J68</f>
        <v>341.4</v>
      </c>
    </row>
    <row r="69" spans="1:15" x14ac:dyDescent="0.25">
      <c r="A69" s="2" t="s">
        <v>109</v>
      </c>
      <c r="B69" s="11">
        <v>9164200</v>
      </c>
      <c r="C69" s="11" t="s">
        <v>345</v>
      </c>
      <c r="D69" s="9" t="s">
        <v>140</v>
      </c>
      <c r="E69" s="11" t="s">
        <v>14</v>
      </c>
      <c r="F69" s="6">
        <v>3</v>
      </c>
      <c r="G69" s="33">
        <v>6.83</v>
      </c>
      <c r="H69" s="6">
        <f t="shared" si="53"/>
        <v>20.49</v>
      </c>
      <c r="I69" s="18">
        <v>0.22670000000000001</v>
      </c>
      <c r="J69" s="6">
        <f t="shared" si="54"/>
        <v>25.13</v>
      </c>
      <c r="K69" s="33">
        <v>11.43</v>
      </c>
      <c r="L69" s="6">
        <f t="shared" si="55"/>
        <v>34.29</v>
      </c>
      <c r="M69" s="18">
        <v>0.22670000000000001</v>
      </c>
      <c r="N69" s="6">
        <f t="shared" si="56"/>
        <v>42.06</v>
      </c>
      <c r="O69" s="35">
        <f t="shared" si="57"/>
        <v>67.19</v>
      </c>
    </row>
    <row r="70" spans="1:15" x14ac:dyDescent="0.25">
      <c r="A70" s="2" t="s">
        <v>110</v>
      </c>
      <c r="B70" s="11">
        <v>164020</v>
      </c>
      <c r="C70" s="11" t="s">
        <v>345</v>
      </c>
      <c r="D70" s="9" t="s">
        <v>141</v>
      </c>
      <c r="E70" s="11" t="s">
        <v>11</v>
      </c>
      <c r="F70" s="6">
        <v>2</v>
      </c>
      <c r="G70" s="33">
        <v>19.25</v>
      </c>
      <c r="H70" s="6">
        <f t="shared" si="53"/>
        <v>38.5</v>
      </c>
      <c r="I70" s="18">
        <v>0.22670000000000001</v>
      </c>
      <c r="J70" s="6">
        <f t="shared" si="54"/>
        <v>47.22</v>
      </c>
      <c r="K70" s="33">
        <v>11.43</v>
      </c>
      <c r="L70" s="6">
        <f t="shared" si="55"/>
        <v>22.86</v>
      </c>
      <c r="M70" s="18">
        <v>0.22670000000000001</v>
      </c>
      <c r="N70" s="6">
        <f t="shared" si="56"/>
        <v>28.04</v>
      </c>
      <c r="O70" s="35">
        <f t="shared" si="57"/>
        <v>75.259999999999991</v>
      </c>
    </row>
    <row r="71" spans="1:15" x14ac:dyDescent="0.25">
      <c r="A71" s="2" t="s">
        <v>111</v>
      </c>
      <c r="B71" s="11">
        <v>9161410</v>
      </c>
      <c r="C71" s="11" t="s">
        <v>345</v>
      </c>
      <c r="D71" s="9" t="s">
        <v>142</v>
      </c>
      <c r="E71" s="11" t="s">
        <v>11</v>
      </c>
      <c r="F71" s="6">
        <v>6</v>
      </c>
      <c r="G71" s="33">
        <v>5.29</v>
      </c>
      <c r="H71" s="6">
        <f t="shared" si="53"/>
        <v>31.74</v>
      </c>
      <c r="I71" s="18">
        <v>0.22670000000000001</v>
      </c>
      <c r="J71" s="6">
        <f t="shared" si="54"/>
        <v>38.93</v>
      </c>
      <c r="K71" s="33">
        <v>6.85</v>
      </c>
      <c r="L71" s="6">
        <f t="shared" si="55"/>
        <v>41.1</v>
      </c>
      <c r="M71" s="18">
        <v>0.22670000000000001</v>
      </c>
      <c r="N71" s="6">
        <f t="shared" si="56"/>
        <v>50.41</v>
      </c>
      <c r="O71" s="35">
        <f t="shared" si="57"/>
        <v>89.34</v>
      </c>
    </row>
    <row r="72" spans="1:15" x14ac:dyDescent="0.25">
      <c r="A72" s="2" t="s">
        <v>112</v>
      </c>
      <c r="B72" s="11">
        <v>9161420</v>
      </c>
      <c r="C72" s="11" t="s">
        <v>345</v>
      </c>
      <c r="D72" s="9" t="s">
        <v>143</v>
      </c>
      <c r="E72" s="11" t="s">
        <v>11</v>
      </c>
      <c r="F72" s="6">
        <v>2</v>
      </c>
      <c r="G72" s="33">
        <v>4.46</v>
      </c>
      <c r="H72" s="6">
        <f t="shared" si="53"/>
        <v>8.92</v>
      </c>
      <c r="I72" s="18">
        <v>0.22670000000000001</v>
      </c>
      <c r="J72" s="6">
        <f t="shared" si="54"/>
        <v>10.94</v>
      </c>
      <c r="K72" s="33">
        <v>6.85</v>
      </c>
      <c r="L72" s="6">
        <f t="shared" si="55"/>
        <v>13.7</v>
      </c>
      <c r="M72" s="18">
        <v>0.22670000000000001</v>
      </c>
      <c r="N72" s="6">
        <f t="shared" si="56"/>
        <v>16.8</v>
      </c>
      <c r="O72" s="35">
        <f t="shared" si="57"/>
        <v>27.740000000000002</v>
      </c>
    </row>
    <row r="73" spans="1:15" x14ac:dyDescent="0.25">
      <c r="A73" s="2" t="s">
        <v>113</v>
      </c>
      <c r="B73" s="11">
        <v>9161411</v>
      </c>
      <c r="C73" s="11" t="s">
        <v>345</v>
      </c>
      <c r="D73" s="9" t="s">
        <v>144</v>
      </c>
      <c r="E73" s="11" t="s">
        <v>11</v>
      </c>
      <c r="F73" s="6">
        <v>3</v>
      </c>
      <c r="G73" s="33">
        <v>7.04</v>
      </c>
      <c r="H73" s="6">
        <f t="shared" si="53"/>
        <v>21.12</v>
      </c>
      <c r="I73" s="18">
        <v>0.22670000000000001</v>
      </c>
      <c r="J73" s="6">
        <f t="shared" si="54"/>
        <v>25.9</v>
      </c>
      <c r="K73" s="33">
        <v>6.85</v>
      </c>
      <c r="L73" s="6">
        <f t="shared" si="55"/>
        <v>20.55</v>
      </c>
      <c r="M73" s="18">
        <v>0.22670000000000001</v>
      </c>
      <c r="N73" s="6">
        <f t="shared" ref="N73:N74" si="58">TRUNC(L73*(1+M73),2)</f>
        <v>25.2</v>
      </c>
      <c r="O73" s="35">
        <f t="shared" ref="O73:O74" si="59">N73+J73</f>
        <v>51.099999999999994</v>
      </c>
    </row>
    <row r="74" spans="1:15" x14ac:dyDescent="0.25">
      <c r="A74" s="2" t="s">
        <v>114</v>
      </c>
      <c r="B74" s="11">
        <v>9161401</v>
      </c>
      <c r="C74" s="11" t="s">
        <v>345</v>
      </c>
      <c r="D74" s="9" t="s">
        <v>145</v>
      </c>
      <c r="E74" s="11" t="s">
        <v>11</v>
      </c>
      <c r="F74" s="6">
        <v>1</v>
      </c>
      <c r="G74" s="33">
        <v>10.27</v>
      </c>
      <c r="H74" s="6">
        <f t="shared" si="53"/>
        <v>10.27</v>
      </c>
      <c r="I74" s="18">
        <v>0.22670000000000001</v>
      </c>
      <c r="J74" s="6">
        <f t="shared" si="54"/>
        <v>12.59</v>
      </c>
      <c r="K74" s="33">
        <v>6.85</v>
      </c>
      <c r="L74" s="6">
        <f t="shared" si="55"/>
        <v>6.85</v>
      </c>
      <c r="M74" s="18">
        <v>0.22670000000000001</v>
      </c>
      <c r="N74" s="6">
        <f t="shared" si="58"/>
        <v>8.4</v>
      </c>
      <c r="O74" s="35">
        <f t="shared" si="59"/>
        <v>20.990000000000002</v>
      </c>
    </row>
    <row r="75" spans="1:15" x14ac:dyDescent="0.25">
      <c r="A75" s="12"/>
      <c r="B75" s="12"/>
      <c r="C75" s="12"/>
      <c r="D75" s="13" t="s">
        <v>20</v>
      </c>
      <c r="E75" s="8"/>
      <c r="F75" s="8"/>
      <c r="G75" s="20"/>
      <c r="H75" s="8"/>
      <c r="I75" s="8"/>
      <c r="J75" s="8"/>
      <c r="K75" s="20"/>
      <c r="L75" s="8"/>
      <c r="M75" s="8"/>
      <c r="N75" s="8"/>
      <c r="O75" s="20">
        <f>SUM(O68:O74)</f>
        <v>673.02</v>
      </c>
    </row>
    <row r="76" spans="1:15" x14ac:dyDescent="0.25">
      <c r="A76" s="12"/>
      <c r="B76" s="12"/>
      <c r="C76" s="12"/>
      <c r="D76" s="13" t="s">
        <v>115</v>
      </c>
      <c r="E76" s="8"/>
      <c r="F76" s="8"/>
      <c r="G76" s="20"/>
      <c r="H76" s="8"/>
      <c r="I76" s="8"/>
      <c r="J76" s="8"/>
      <c r="K76" s="20"/>
      <c r="L76" s="8"/>
      <c r="M76" s="8"/>
      <c r="N76" s="8"/>
      <c r="O76" s="20">
        <f>O57+O66+O75</f>
        <v>2668.75</v>
      </c>
    </row>
    <row r="77" spans="1:15" x14ac:dyDescent="0.25">
      <c r="A77" s="4">
        <v>9</v>
      </c>
      <c r="B77" s="4"/>
      <c r="C77" s="4"/>
      <c r="D77" s="14" t="s">
        <v>58</v>
      </c>
      <c r="E77" s="15"/>
      <c r="F77" s="15"/>
      <c r="G77" s="21"/>
      <c r="H77" s="15"/>
      <c r="I77" s="15"/>
      <c r="J77" s="15"/>
      <c r="K77" s="21"/>
      <c r="L77" s="15"/>
      <c r="M77" s="15"/>
      <c r="N77" s="15"/>
      <c r="O77" s="21"/>
    </row>
    <row r="78" spans="1:15" x14ac:dyDescent="0.25">
      <c r="A78" s="2" t="s">
        <v>59</v>
      </c>
      <c r="B78" s="11">
        <v>141211</v>
      </c>
      <c r="C78" s="11" t="s">
        <v>345</v>
      </c>
      <c r="D78" s="9" t="s">
        <v>124</v>
      </c>
      <c r="E78" s="11" t="s">
        <v>7</v>
      </c>
      <c r="F78" s="6">
        <v>13.1</v>
      </c>
      <c r="G78" s="33">
        <v>1.1399999999999999</v>
      </c>
      <c r="H78" s="6">
        <f t="shared" ref="H78:H80" si="60">TRUNC(G78*F78,2)</f>
        <v>14.93</v>
      </c>
      <c r="I78" s="18">
        <v>0.22670000000000001</v>
      </c>
      <c r="J78" s="6">
        <f t="shared" ref="J78:J80" si="61">TRUNC(H78*(1+I78),2)</f>
        <v>18.309999999999999</v>
      </c>
      <c r="K78" s="33">
        <v>5.6</v>
      </c>
      <c r="L78" s="6">
        <f t="shared" ref="L78:L80" si="62">TRUNC(F78*K78,2)</f>
        <v>73.36</v>
      </c>
      <c r="M78" s="18">
        <v>0.22670000000000001</v>
      </c>
      <c r="N78" s="6">
        <f t="shared" ref="N78:N80" si="63">TRUNC(L78*(1+M78),2)</f>
        <v>89.99</v>
      </c>
      <c r="O78" s="35">
        <f t="shared" ref="O78:O80" si="64">N78+J78</f>
        <v>108.3</v>
      </c>
    </row>
    <row r="79" spans="1:15" x14ac:dyDescent="0.25">
      <c r="A79" s="2" t="s">
        <v>60</v>
      </c>
      <c r="B79" s="32">
        <v>141216</v>
      </c>
      <c r="C79" s="32" t="s">
        <v>345</v>
      </c>
      <c r="D79" s="9" t="s">
        <v>125</v>
      </c>
      <c r="E79" s="11" t="s">
        <v>7</v>
      </c>
      <c r="F79" s="6">
        <v>13.1</v>
      </c>
      <c r="G79" s="33">
        <v>5.4</v>
      </c>
      <c r="H79" s="6">
        <f t="shared" si="60"/>
        <v>70.739999999999995</v>
      </c>
      <c r="I79" s="18">
        <v>0.22670000000000001</v>
      </c>
      <c r="J79" s="6">
        <f t="shared" si="61"/>
        <v>86.77</v>
      </c>
      <c r="K79" s="33">
        <v>7.8</v>
      </c>
      <c r="L79" s="6">
        <f t="shared" si="62"/>
        <v>102.18</v>
      </c>
      <c r="M79" s="18">
        <v>0.22670000000000001</v>
      </c>
      <c r="N79" s="6">
        <f t="shared" si="63"/>
        <v>125.34</v>
      </c>
      <c r="O79" s="35">
        <f t="shared" si="64"/>
        <v>212.11</v>
      </c>
    </row>
    <row r="80" spans="1:15" x14ac:dyDescent="0.25">
      <c r="A80" s="2" t="s">
        <v>61</v>
      </c>
      <c r="B80" s="11">
        <v>141216</v>
      </c>
      <c r="C80" s="11" t="s">
        <v>345</v>
      </c>
      <c r="D80" s="9" t="s">
        <v>126</v>
      </c>
      <c r="E80" s="11" t="s">
        <v>7</v>
      </c>
      <c r="F80" s="6">
        <v>37.799999999999997</v>
      </c>
      <c r="G80" s="33">
        <v>5.4</v>
      </c>
      <c r="H80" s="6">
        <f t="shared" si="60"/>
        <v>204.12</v>
      </c>
      <c r="I80" s="18">
        <v>0.22670000000000001</v>
      </c>
      <c r="J80" s="6">
        <f t="shared" si="61"/>
        <v>250.39</v>
      </c>
      <c r="K80" s="33">
        <v>7.8</v>
      </c>
      <c r="L80" s="6">
        <f t="shared" si="62"/>
        <v>294.83999999999997</v>
      </c>
      <c r="M80" s="18">
        <v>0.22670000000000001</v>
      </c>
      <c r="N80" s="6">
        <f t="shared" si="63"/>
        <v>361.68</v>
      </c>
      <c r="O80" s="35">
        <f t="shared" si="64"/>
        <v>612.06999999999994</v>
      </c>
    </row>
    <row r="81" spans="1:15" x14ac:dyDescent="0.25">
      <c r="A81" s="7"/>
      <c r="B81" s="7"/>
      <c r="C81" s="7"/>
      <c r="D81" s="8" t="s">
        <v>20</v>
      </c>
      <c r="E81" s="8"/>
      <c r="F81" s="8"/>
      <c r="G81" s="20"/>
      <c r="H81" s="8"/>
      <c r="I81" s="8"/>
      <c r="J81" s="8"/>
      <c r="K81" s="20"/>
      <c r="L81" s="8"/>
      <c r="M81" s="8"/>
      <c r="N81" s="8"/>
      <c r="O81" s="20">
        <f>SUM(O78:O80)</f>
        <v>932.48</v>
      </c>
    </row>
    <row r="82" spans="1:15" x14ac:dyDescent="0.25">
      <c r="A82" s="4">
        <v>10</v>
      </c>
      <c r="B82" s="4"/>
      <c r="C82" s="4"/>
      <c r="D82" s="14" t="s">
        <v>127</v>
      </c>
      <c r="E82" s="15"/>
      <c r="F82" s="15"/>
      <c r="G82" s="21"/>
      <c r="H82" s="15"/>
      <c r="I82" s="15"/>
      <c r="J82" s="15"/>
      <c r="K82" s="21"/>
      <c r="L82" s="15"/>
      <c r="M82" s="15"/>
      <c r="N82" s="15"/>
      <c r="O82" s="21"/>
    </row>
    <row r="83" spans="1:15" x14ac:dyDescent="0.25">
      <c r="A83" s="2" t="s">
        <v>62</v>
      </c>
      <c r="B83" s="2" t="s">
        <v>349</v>
      </c>
      <c r="C83" s="2" t="s">
        <v>345</v>
      </c>
      <c r="D83" s="9" t="s">
        <v>350</v>
      </c>
      <c r="E83" s="5" t="s">
        <v>351</v>
      </c>
      <c r="F83" s="6">
        <v>1</v>
      </c>
      <c r="G83" s="33">
        <v>0</v>
      </c>
      <c r="H83" s="6">
        <f t="shared" ref="H83" si="65">TRUNC(G83*F83,2)</f>
        <v>0</v>
      </c>
      <c r="I83" s="18">
        <v>0.22670000000000001</v>
      </c>
      <c r="J83" s="6">
        <f t="shared" ref="J83" si="66">TRUNC(H83*(1+I83),2)</f>
        <v>0</v>
      </c>
      <c r="K83" s="33">
        <v>2974.25</v>
      </c>
      <c r="L83" s="6">
        <f>TRUNC(F83*K83,2)</f>
        <v>2974.25</v>
      </c>
      <c r="M83" s="18">
        <v>0.22670000000000001</v>
      </c>
      <c r="N83" s="6">
        <f>TRUNC(L83*(1+M83),2)</f>
        <v>3648.51</v>
      </c>
      <c r="O83" s="35">
        <f>N83+J83</f>
        <v>3648.51</v>
      </c>
    </row>
    <row r="84" spans="1:15" x14ac:dyDescent="0.25">
      <c r="A84" s="7"/>
      <c r="B84" s="7"/>
      <c r="C84" s="7"/>
      <c r="D84" s="8" t="s">
        <v>20</v>
      </c>
      <c r="E84" s="8"/>
      <c r="F84" s="8"/>
      <c r="G84" s="20"/>
      <c r="H84" s="8"/>
      <c r="I84" s="8"/>
      <c r="J84" s="8"/>
      <c r="K84" s="20"/>
      <c r="L84" s="8"/>
      <c r="M84" s="8"/>
      <c r="N84" s="8"/>
      <c r="O84" s="20">
        <f>SUM(O83)</f>
        <v>3648.51</v>
      </c>
    </row>
    <row r="85" spans="1:15" x14ac:dyDescent="0.25">
      <c r="A85" s="4">
        <v>11</v>
      </c>
      <c r="B85" s="4"/>
      <c r="C85" s="4"/>
      <c r="D85" s="14" t="s">
        <v>63</v>
      </c>
      <c r="E85" s="15"/>
      <c r="F85" s="15"/>
      <c r="G85" s="21"/>
      <c r="H85" s="15"/>
      <c r="I85" s="15"/>
      <c r="J85" s="15"/>
      <c r="K85" s="21"/>
      <c r="L85" s="15"/>
      <c r="M85" s="15"/>
      <c r="N85" s="15"/>
      <c r="O85" s="21"/>
    </row>
    <row r="86" spans="1:15" ht="30" x14ac:dyDescent="0.25">
      <c r="A86" s="2" t="s">
        <v>64</v>
      </c>
      <c r="B86" s="11" t="s">
        <v>371</v>
      </c>
      <c r="C86" s="11" t="s">
        <v>378</v>
      </c>
      <c r="D86" s="9" t="s">
        <v>151</v>
      </c>
      <c r="E86" s="11" t="s">
        <v>11</v>
      </c>
      <c r="F86" s="6">
        <v>1</v>
      </c>
      <c r="G86" s="33">
        <v>888.75</v>
      </c>
      <c r="H86" s="6">
        <f t="shared" ref="H86:H88" si="67">TRUNC(G86*F86,2)</f>
        <v>888.75</v>
      </c>
      <c r="I86" s="18">
        <v>0.22670000000000001</v>
      </c>
      <c r="J86" s="6">
        <f t="shared" ref="J86:J88" si="68">TRUNC(H86*(1+I86),2)</f>
        <v>1090.22</v>
      </c>
      <c r="K86" s="33">
        <v>3260.5</v>
      </c>
      <c r="L86" s="6">
        <f t="shared" ref="L86:L88" si="69">TRUNC(F86*K86,2)</f>
        <v>3260.5</v>
      </c>
      <c r="M86" s="18">
        <v>0.22670000000000001</v>
      </c>
      <c r="N86" s="6">
        <f t="shared" ref="N86:N88" si="70">TRUNC(L86*(1+M86),2)</f>
        <v>3999.65</v>
      </c>
      <c r="O86" s="35">
        <f t="shared" ref="O86:O88" si="71">N86+J86</f>
        <v>5089.87</v>
      </c>
    </row>
    <row r="87" spans="1:15" x14ac:dyDescent="0.25">
      <c r="A87" s="2" t="s">
        <v>65</v>
      </c>
      <c r="B87" s="11">
        <v>10785</v>
      </c>
      <c r="C87" s="11" t="s">
        <v>342</v>
      </c>
      <c r="D87" s="9" t="s">
        <v>154</v>
      </c>
      <c r="E87" s="11" t="s">
        <v>7</v>
      </c>
      <c r="F87" s="6">
        <v>2.34</v>
      </c>
      <c r="G87" s="33">
        <v>287.49</v>
      </c>
      <c r="H87" s="6">
        <f t="shared" si="67"/>
        <v>672.72</v>
      </c>
      <c r="I87" s="18">
        <v>0.22670000000000001</v>
      </c>
      <c r="J87" s="6">
        <f t="shared" si="68"/>
        <v>825.22</v>
      </c>
      <c r="K87" s="33">
        <v>34.03</v>
      </c>
      <c r="L87" s="6">
        <f t="shared" si="69"/>
        <v>79.63</v>
      </c>
      <c r="M87" s="18">
        <v>0.22670000000000001</v>
      </c>
      <c r="N87" s="6">
        <f t="shared" si="70"/>
        <v>97.68</v>
      </c>
      <c r="O87" s="35">
        <f t="shared" si="71"/>
        <v>922.90000000000009</v>
      </c>
    </row>
    <row r="88" spans="1:15" x14ac:dyDescent="0.25">
      <c r="A88" s="2" t="s">
        <v>66</v>
      </c>
      <c r="B88" s="11" t="s">
        <v>371</v>
      </c>
      <c r="C88" s="11" t="s">
        <v>378</v>
      </c>
      <c r="D88" s="9" t="s">
        <v>128</v>
      </c>
      <c r="E88" s="11" t="s">
        <v>11</v>
      </c>
      <c r="F88" s="6">
        <v>4</v>
      </c>
      <c r="G88" s="33">
        <v>405.55</v>
      </c>
      <c r="H88" s="6">
        <f t="shared" si="67"/>
        <v>1622.2</v>
      </c>
      <c r="I88" s="18">
        <v>0.22670000000000001</v>
      </c>
      <c r="J88" s="6">
        <f t="shared" si="68"/>
        <v>1989.95</v>
      </c>
      <c r="K88" s="41">
        <v>0</v>
      </c>
      <c r="L88" s="6">
        <f t="shared" si="69"/>
        <v>0</v>
      </c>
      <c r="M88" s="18">
        <v>0.22670000000000001</v>
      </c>
      <c r="N88" s="6">
        <f t="shared" si="70"/>
        <v>0</v>
      </c>
      <c r="O88" s="35">
        <f t="shared" si="71"/>
        <v>1989.95</v>
      </c>
    </row>
    <row r="89" spans="1:15" x14ac:dyDescent="0.25">
      <c r="A89" s="2" t="s">
        <v>67</v>
      </c>
      <c r="B89" s="11" t="s">
        <v>45</v>
      </c>
      <c r="C89" s="11" t="s">
        <v>344</v>
      </c>
      <c r="D89" s="9" t="s">
        <v>129</v>
      </c>
      <c r="E89" s="11" t="s">
        <v>11</v>
      </c>
      <c r="F89" s="6">
        <v>4</v>
      </c>
      <c r="G89" s="33">
        <v>160.93</v>
      </c>
      <c r="H89" s="6">
        <f t="shared" ref="H89:H92" si="72">TRUNC(G89*F89,2)</f>
        <v>643.72</v>
      </c>
      <c r="I89" s="18">
        <v>0.22670000000000001</v>
      </c>
      <c r="J89" s="6">
        <f t="shared" ref="J89:J92" si="73">TRUNC(H89*(1+I89),2)</f>
        <v>789.65</v>
      </c>
      <c r="K89" s="41">
        <v>0</v>
      </c>
      <c r="L89" s="6">
        <f t="shared" ref="L89:L92" si="74">TRUNC(F89*K89,2)</f>
        <v>0</v>
      </c>
      <c r="M89" s="18">
        <v>0.22670000000000001</v>
      </c>
      <c r="N89" s="6">
        <f t="shared" ref="N89:N92" si="75">TRUNC(L89*(1+M89),2)</f>
        <v>0</v>
      </c>
      <c r="O89" s="35">
        <f t="shared" ref="O89:O92" si="76">N89+J89</f>
        <v>789.65</v>
      </c>
    </row>
    <row r="90" spans="1:15" x14ac:dyDescent="0.25">
      <c r="A90" s="2" t="s">
        <v>121</v>
      </c>
      <c r="B90" s="11" t="s">
        <v>371</v>
      </c>
      <c r="C90" s="11" t="s">
        <v>378</v>
      </c>
      <c r="D90" s="9" t="s">
        <v>130</v>
      </c>
      <c r="E90" s="11" t="s">
        <v>11</v>
      </c>
      <c r="F90" s="6">
        <v>1</v>
      </c>
      <c r="G90" s="33">
        <v>883.63</v>
      </c>
      <c r="H90" s="6">
        <f t="shared" si="72"/>
        <v>883.63</v>
      </c>
      <c r="I90" s="18">
        <v>0.22670000000000001</v>
      </c>
      <c r="J90" s="6">
        <f t="shared" si="73"/>
        <v>1083.94</v>
      </c>
      <c r="K90" s="41">
        <v>0</v>
      </c>
      <c r="L90" s="6">
        <f t="shared" si="74"/>
        <v>0</v>
      </c>
      <c r="M90" s="18">
        <v>0.22670000000000001</v>
      </c>
      <c r="N90" s="6">
        <f t="shared" si="75"/>
        <v>0</v>
      </c>
      <c r="O90" s="35">
        <f t="shared" si="76"/>
        <v>1083.94</v>
      </c>
    </row>
    <row r="91" spans="1:15" ht="30" x14ac:dyDescent="0.25">
      <c r="A91" s="2" t="s">
        <v>122</v>
      </c>
      <c r="B91" s="11">
        <v>9046</v>
      </c>
      <c r="C91" s="11" t="s">
        <v>345</v>
      </c>
      <c r="D91" s="9" t="s">
        <v>146</v>
      </c>
      <c r="E91" s="11" t="s">
        <v>346</v>
      </c>
      <c r="F91" s="6">
        <v>8</v>
      </c>
      <c r="G91" s="41"/>
      <c r="H91" s="40">
        <f t="shared" si="72"/>
        <v>0</v>
      </c>
      <c r="I91" s="18">
        <v>0.22670000000000001</v>
      </c>
      <c r="J91" s="6">
        <f t="shared" si="73"/>
        <v>0</v>
      </c>
      <c r="K91" s="33">
        <v>5.76</v>
      </c>
      <c r="L91" s="6">
        <f t="shared" si="74"/>
        <v>46.08</v>
      </c>
      <c r="M91" s="18">
        <v>0.22670000000000001</v>
      </c>
      <c r="N91" s="6">
        <f t="shared" si="75"/>
        <v>56.52</v>
      </c>
      <c r="O91" s="35">
        <f t="shared" si="76"/>
        <v>56.52</v>
      </c>
    </row>
    <row r="92" spans="1:15" x14ac:dyDescent="0.25">
      <c r="A92" s="2" t="s">
        <v>123</v>
      </c>
      <c r="B92" s="11" t="s">
        <v>45</v>
      </c>
      <c r="C92" s="11" t="s">
        <v>344</v>
      </c>
      <c r="D92" s="9" t="s">
        <v>147</v>
      </c>
      <c r="E92" s="11" t="s">
        <v>11</v>
      </c>
      <c r="F92" s="6">
        <v>2</v>
      </c>
      <c r="G92" s="33">
        <v>69.23</v>
      </c>
      <c r="H92" s="6">
        <f t="shared" si="72"/>
        <v>138.46</v>
      </c>
      <c r="I92" s="18">
        <v>0.22670000000000001</v>
      </c>
      <c r="J92" s="6">
        <f t="shared" si="73"/>
        <v>169.84</v>
      </c>
      <c r="K92" s="33">
        <v>0</v>
      </c>
      <c r="L92" s="6">
        <f t="shared" si="74"/>
        <v>0</v>
      </c>
      <c r="M92" s="18">
        <v>0.22670000000000001</v>
      </c>
      <c r="N92" s="6">
        <f t="shared" si="75"/>
        <v>0</v>
      </c>
      <c r="O92" s="35">
        <f t="shared" si="76"/>
        <v>169.84</v>
      </c>
    </row>
    <row r="93" spans="1:15" x14ac:dyDescent="0.25">
      <c r="A93" s="7"/>
      <c r="B93" s="7"/>
      <c r="C93" s="7"/>
      <c r="D93" s="8" t="s">
        <v>20</v>
      </c>
      <c r="E93" s="8"/>
      <c r="F93" s="8"/>
      <c r="G93" s="20"/>
      <c r="H93" s="8"/>
      <c r="I93" s="8"/>
      <c r="J93" s="8"/>
      <c r="K93" s="20"/>
      <c r="L93" s="8"/>
      <c r="M93" s="8"/>
      <c r="N93" s="8"/>
      <c r="O93" s="20">
        <f>SUM(O86:O92)</f>
        <v>10102.670000000002</v>
      </c>
    </row>
    <row r="94" spans="1:15" x14ac:dyDescent="0.25">
      <c r="A94" s="1"/>
      <c r="B94" s="1"/>
      <c r="C94" s="1"/>
      <c r="D94" s="15" t="s">
        <v>68</v>
      </c>
      <c r="E94" s="15"/>
      <c r="F94" s="15"/>
      <c r="G94" s="21"/>
      <c r="H94" s="15"/>
      <c r="I94" s="15"/>
      <c r="J94" s="21">
        <f>SUM(J4:J92)</f>
        <v>14288.49</v>
      </c>
      <c r="K94" s="21"/>
      <c r="L94" s="21"/>
      <c r="M94" s="21"/>
      <c r="N94" s="21">
        <f>SUM(N4:N92)</f>
        <v>13299.730000000001</v>
      </c>
      <c r="O94" s="21">
        <f>O9+O24+O29+O36+O41+O45+O51+O76+O81+O84+O93</f>
        <v>27588.220000000005</v>
      </c>
    </row>
    <row r="96" spans="1:15" x14ac:dyDescent="0.25">
      <c r="A96" s="49" t="s">
        <v>156</v>
      </c>
    </row>
    <row r="97" spans="1:12" x14ac:dyDescent="0.25">
      <c r="A97" s="85" t="s">
        <v>342</v>
      </c>
      <c r="B97" s="51" t="s">
        <v>158</v>
      </c>
      <c r="C97" s="51"/>
      <c r="D97" s="51"/>
      <c r="E97" s="17" t="s">
        <v>249</v>
      </c>
      <c r="G97" s="89"/>
    </row>
    <row r="98" spans="1:12" x14ac:dyDescent="0.25">
      <c r="A98" s="85" t="s">
        <v>343</v>
      </c>
      <c r="B98" s="51" t="s">
        <v>159</v>
      </c>
      <c r="C98" s="51"/>
      <c r="D98" s="51"/>
      <c r="G98" s="89"/>
    </row>
    <row r="99" spans="1:12" x14ac:dyDescent="0.25">
      <c r="A99" s="85" t="s">
        <v>344</v>
      </c>
      <c r="B99" s="51" t="s">
        <v>160</v>
      </c>
      <c r="C99" s="51"/>
      <c r="D99" s="51"/>
      <c r="E99" s="17" t="s">
        <v>250</v>
      </c>
      <c r="G99" s="89"/>
    </row>
    <row r="100" spans="1:12" x14ac:dyDescent="0.25">
      <c r="A100" s="129" t="s">
        <v>339</v>
      </c>
      <c r="B100" s="50" t="s">
        <v>161</v>
      </c>
      <c r="C100" s="51"/>
      <c r="D100" s="51"/>
      <c r="E100" s="17" t="s">
        <v>251</v>
      </c>
      <c r="G100" s="89"/>
    </row>
    <row r="101" spans="1:12" x14ac:dyDescent="0.25">
      <c r="A101" s="129" t="s">
        <v>378</v>
      </c>
      <c r="B101" s="50" t="s">
        <v>425</v>
      </c>
    </row>
    <row r="102" spans="1:12" x14ac:dyDescent="0.25">
      <c r="L102" s="36"/>
    </row>
    <row r="103" spans="1:12" x14ac:dyDescent="0.25">
      <c r="L103" s="36"/>
    </row>
    <row r="104" spans="1:12" x14ac:dyDescent="0.25">
      <c r="L104" s="36"/>
    </row>
    <row r="105" spans="1:12" x14ac:dyDescent="0.25">
      <c r="L105" s="36"/>
    </row>
    <row r="106" spans="1:12" x14ac:dyDescent="0.25">
      <c r="L106" s="36"/>
    </row>
    <row r="107" spans="1:12" x14ac:dyDescent="0.25">
      <c r="L107" s="36"/>
    </row>
    <row r="108" spans="1:12" x14ac:dyDescent="0.25">
      <c r="L108" s="36"/>
    </row>
    <row r="109" spans="1:12" x14ac:dyDescent="0.25">
      <c r="L109" s="36"/>
    </row>
    <row r="110" spans="1:12" x14ac:dyDescent="0.25">
      <c r="L110" s="36"/>
    </row>
    <row r="111" spans="1:12" x14ac:dyDescent="0.25">
      <c r="L111" s="36"/>
    </row>
    <row r="112" spans="1:12" x14ac:dyDescent="0.25">
      <c r="L112" s="36"/>
    </row>
    <row r="113" spans="12:12" x14ac:dyDescent="0.25">
      <c r="L113" s="36"/>
    </row>
    <row r="114" spans="12:12" x14ac:dyDescent="0.25">
      <c r="L114" s="36"/>
    </row>
    <row r="115" spans="12:12" x14ac:dyDescent="0.25">
      <c r="L115" s="34"/>
    </row>
  </sheetData>
  <mergeCells count="4">
    <mergeCell ref="O1:O2"/>
    <mergeCell ref="G1:J1"/>
    <mergeCell ref="K1:N1"/>
    <mergeCell ref="B2:C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40" workbookViewId="0">
      <selection activeCell="C44" sqref="C44"/>
    </sheetView>
  </sheetViews>
  <sheetFormatPr defaultRowHeight="15" x14ac:dyDescent="0.25"/>
  <cols>
    <col min="1" max="1" width="47.7109375" customWidth="1"/>
    <col min="2" max="2" width="34.42578125" customWidth="1"/>
    <col min="3" max="3" width="17.5703125" customWidth="1"/>
    <col min="4" max="4" width="11.42578125" customWidth="1"/>
  </cols>
  <sheetData>
    <row r="1" spans="1:4" x14ac:dyDescent="0.25">
      <c r="A1" t="s">
        <v>162</v>
      </c>
      <c r="B1" t="s">
        <v>165</v>
      </c>
      <c r="C1" t="s">
        <v>163</v>
      </c>
      <c r="D1" t="s">
        <v>164</v>
      </c>
    </row>
    <row r="2" spans="1:4" x14ac:dyDescent="0.25">
      <c r="A2" s="194" t="s">
        <v>128</v>
      </c>
      <c r="B2" s="85" t="s">
        <v>195</v>
      </c>
      <c r="C2" s="86">
        <v>399.86</v>
      </c>
      <c r="D2" s="84" t="s">
        <v>194</v>
      </c>
    </row>
    <row r="3" spans="1:4" x14ac:dyDescent="0.25">
      <c r="A3" s="194"/>
      <c r="B3" s="85" t="s">
        <v>197</v>
      </c>
      <c r="C3" s="86">
        <v>399.6</v>
      </c>
      <c r="D3" s="84" t="s">
        <v>196</v>
      </c>
    </row>
    <row r="4" spans="1:4" x14ac:dyDescent="0.25">
      <c r="A4" s="194"/>
      <c r="B4" s="85" t="s">
        <v>199</v>
      </c>
      <c r="C4" s="86">
        <v>399.9</v>
      </c>
      <c r="D4" s="84" t="s">
        <v>198</v>
      </c>
    </row>
    <row r="5" spans="1:4" x14ac:dyDescent="0.25">
      <c r="A5" s="147"/>
      <c r="B5" s="156" t="s">
        <v>368</v>
      </c>
      <c r="C5" s="164">
        <v>399.79</v>
      </c>
      <c r="D5" s="163"/>
    </row>
    <row r="6" spans="1:4" x14ac:dyDescent="0.25">
      <c r="A6" s="194" t="s">
        <v>129</v>
      </c>
      <c r="B6" s="85" t="s">
        <v>199</v>
      </c>
      <c r="C6" s="86">
        <v>121.9</v>
      </c>
      <c r="D6" s="84" t="s">
        <v>200</v>
      </c>
    </row>
    <row r="7" spans="1:4" x14ac:dyDescent="0.25">
      <c r="A7" s="194"/>
      <c r="B7" s="85" t="s">
        <v>199</v>
      </c>
      <c r="C7" s="86">
        <v>161.9</v>
      </c>
      <c r="D7" s="84" t="s">
        <v>201</v>
      </c>
    </row>
    <row r="8" spans="1:4" x14ac:dyDescent="0.25">
      <c r="A8" s="194"/>
      <c r="B8" s="85" t="s">
        <v>203</v>
      </c>
      <c r="C8" s="86">
        <v>199</v>
      </c>
      <c r="D8" s="84" t="s">
        <v>202</v>
      </c>
    </row>
    <row r="9" spans="1:4" x14ac:dyDescent="0.25">
      <c r="A9" s="147"/>
      <c r="B9" s="156" t="s">
        <v>368</v>
      </c>
      <c r="C9" s="164">
        <v>160.93</v>
      </c>
      <c r="D9" s="163"/>
    </row>
    <row r="10" spans="1:4" x14ac:dyDescent="0.25">
      <c r="A10" s="194" t="s">
        <v>130</v>
      </c>
      <c r="B10" s="85" t="s">
        <v>204</v>
      </c>
      <c r="C10" s="88">
        <v>690</v>
      </c>
      <c r="D10" s="84" t="s">
        <v>205</v>
      </c>
    </row>
    <row r="11" spans="1:4" x14ac:dyDescent="0.25">
      <c r="A11" s="194"/>
      <c r="B11" s="85" t="s">
        <v>206</v>
      </c>
      <c r="C11" s="88">
        <v>790</v>
      </c>
      <c r="D11" s="84" t="s">
        <v>207</v>
      </c>
    </row>
    <row r="12" spans="1:4" x14ac:dyDescent="0.25">
      <c r="A12" s="194"/>
      <c r="B12" s="85" t="s">
        <v>208</v>
      </c>
      <c r="C12" s="88">
        <v>850</v>
      </c>
      <c r="D12" s="84" t="s">
        <v>209</v>
      </c>
    </row>
    <row r="13" spans="1:4" x14ac:dyDescent="0.25">
      <c r="A13" s="147"/>
      <c r="B13" s="156" t="s">
        <v>368</v>
      </c>
      <c r="C13" s="162">
        <v>776.67</v>
      </c>
      <c r="D13" s="161"/>
    </row>
    <row r="14" spans="1:4" x14ac:dyDescent="0.25">
      <c r="A14" s="194" t="s">
        <v>147</v>
      </c>
      <c r="B14" s="85" t="s">
        <v>210</v>
      </c>
      <c r="C14" s="88">
        <v>69.900000000000006</v>
      </c>
      <c r="D14" s="84" t="s">
        <v>211</v>
      </c>
    </row>
    <row r="15" spans="1:4" x14ac:dyDescent="0.25">
      <c r="A15" s="194"/>
      <c r="B15" s="85" t="s">
        <v>212</v>
      </c>
      <c r="C15" s="88">
        <v>67.900000000000006</v>
      </c>
      <c r="D15" s="84" t="s">
        <v>213</v>
      </c>
    </row>
    <row r="16" spans="1:4" x14ac:dyDescent="0.25">
      <c r="A16" s="194"/>
      <c r="B16" s="85" t="s">
        <v>214</v>
      </c>
      <c r="C16" s="88">
        <v>69.900000000000006</v>
      </c>
      <c r="D16" s="84" t="s">
        <v>215</v>
      </c>
    </row>
    <row r="17" spans="1:4" x14ac:dyDescent="0.25">
      <c r="A17" s="147"/>
      <c r="B17" s="156" t="s">
        <v>368</v>
      </c>
      <c r="C17" s="162">
        <v>69.23</v>
      </c>
      <c r="D17" s="161"/>
    </row>
    <row r="18" spans="1:4" x14ac:dyDescent="0.25">
      <c r="A18" s="87" t="s">
        <v>216</v>
      </c>
      <c r="B18" s="85" t="s">
        <v>217</v>
      </c>
      <c r="C18" s="88">
        <v>256.51</v>
      </c>
      <c r="D18" s="84" t="s">
        <v>218</v>
      </c>
    </row>
    <row r="19" spans="1:4" x14ac:dyDescent="0.25">
      <c r="A19" s="48" t="s">
        <v>219</v>
      </c>
      <c r="B19" s="85" t="s">
        <v>220</v>
      </c>
      <c r="C19" s="88">
        <v>265</v>
      </c>
      <c r="D19" s="84" t="s">
        <v>221</v>
      </c>
    </row>
    <row r="20" spans="1:4" x14ac:dyDescent="0.25">
      <c r="A20" s="87"/>
      <c r="B20" s="85" t="s">
        <v>222</v>
      </c>
      <c r="C20" s="88">
        <v>291.04000000000002</v>
      </c>
      <c r="D20" s="84" t="s">
        <v>223</v>
      </c>
    </row>
    <row r="21" spans="1:4" x14ac:dyDescent="0.25">
      <c r="A21" s="87"/>
      <c r="B21" s="156" t="s">
        <v>368</v>
      </c>
      <c r="C21" s="158">
        <v>270.85000000000002</v>
      </c>
      <c r="D21" s="84"/>
    </row>
    <row r="22" spans="1:4" x14ac:dyDescent="0.25">
      <c r="A22" s="192" t="s">
        <v>248</v>
      </c>
      <c r="B22" s="85" t="s">
        <v>217</v>
      </c>
      <c r="C22" s="88">
        <v>179</v>
      </c>
      <c r="D22" s="84" t="s">
        <v>224</v>
      </c>
    </row>
    <row r="23" spans="1:4" x14ac:dyDescent="0.25">
      <c r="A23" s="192"/>
      <c r="B23" s="85" t="s">
        <v>225</v>
      </c>
      <c r="C23" s="88">
        <v>150.86000000000001</v>
      </c>
      <c r="D23" s="84" t="s">
        <v>226</v>
      </c>
    </row>
    <row r="24" spans="1:4" x14ac:dyDescent="0.25">
      <c r="A24" s="192"/>
      <c r="B24" s="85" t="s">
        <v>227</v>
      </c>
      <c r="C24" s="88">
        <v>238.25</v>
      </c>
      <c r="D24" s="84" t="s">
        <v>228</v>
      </c>
    </row>
    <row r="25" spans="1:4" x14ac:dyDescent="0.25">
      <c r="A25" s="145"/>
      <c r="B25" s="156" t="s">
        <v>368</v>
      </c>
      <c r="C25" s="88"/>
      <c r="D25" s="84"/>
    </row>
    <row r="26" spans="1:4" x14ac:dyDescent="0.25">
      <c r="A26" s="48" t="s">
        <v>229</v>
      </c>
      <c r="B26" s="85" t="s">
        <v>230</v>
      </c>
      <c r="C26" s="88">
        <v>8.1</v>
      </c>
      <c r="D26" s="84" t="s">
        <v>231</v>
      </c>
    </row>
    <row r="27" spans="1:4" x14ac:dyDescent="0.25">
      <c r="A27" s="192" t="s">
        <v>232</v>
      </c>
      <c r="B27" s="85" t="s">
        <v>233</v>
      </c>
      <c r="C27" s="88">
        <v>10.8</v>
      </c>
      <c r="D27" s="84" t="s">
        <v>234</v>
      </c>
    </row>
    <row r="28" spans="1:4" x14ac:dyDescent="0.25">
      <c r="A28" s="192"/>
      <c r="B28" s="85" t="s">
        <v>227</v>
      </c>
      <c r="C28" s="88">
        <v>30.9</v>
      </c>
      <c r="D28" s="84" t="s">
        <v>235</v>
      </c>
    </row>
    <row r="29" spans="1:4" x14ac:dyDescent="0.25">
      <c r="A29" s="192" t="s">
        <v>236</v>
      </c>
      <c r="B29" s="85" t="s">
        <v>217</v>
      </c>
      <c r="C29" s="88">
        <v>6.14</v>
      </c>
      <c r="D29" s="84" t="s">
        <v>237</v>
      </c>
    </row>
    <row r="30" spans="1:4" x14ac:dyDescent="0.25">
      <c r="A30" s="192"/>
      <c r="B30" s="85" t="s">
        <v>238</v>
      </c>
      <c r="C30" s="88">
        <v>12.9</v>
      </c>
      <c r="D30" s="84" t="s">
        <v>239</v>
      </c>
    </row>
    <row r="31" spans="1:4" x14ac:dyDescent="0.25">
      <c r="A31" s="192"/>
      <c r="B31" s="85" t="s">
        <v>240</v>
      </c>
      <c r="C31" s="88">
        <v>7.5</v>
      </c>
      <c r="D31" s="84" t="s">
        <v>241</v>
      </c>
    </row>
    <row r="32" spans="1:4" x14ac:dyDescent="0.25">
      <c r="A32" s="145"/>
      <c r="B32" s="157" t="s">
        <v>368</v>
      </c>
      <c r="C32" s="158">
        <v>8.84</v>
      </c>
      <c r="D32" s="84"/>
    </row>
    <row r="33" spans="1:13" x14ac:dyDescent="0.25">
      <c r="A33" s="168" t="s">
        <v>372</v>
      </c>
      <c r="B33" s="167" t="s">
        <v>217</v>
      </c>
      <c r="C33" s="146" t="s">
        <v>364</v>
      </c>
      <c r="D33" s="84" t="s">
        <v>373</v>
      </c>
    </row>
    <row r="34" spans="1:13" x14ac:dyDescent="0.25">
      <c r="A34" s="168"/>
      <c r="B34" s="167" t="s">
        <v>246</v>
      </c>
      <c r="C34" s="22" t="s">
        <v>365</v>
      </c>
      <c r="D34" s="84" t="s">
        <v>363</v>
      </c>
    </row>
    <row r="35" spans="1:13" x14ac:dyDescent="0.25">
      <c r="A35" s="168"/>
      <c r="B35" s="167" t="s">
        <v>374</v>
      </c>
      <c r="C35" s="22" t="s">
        <v>367</v>
      </c>
      <c r="D35" s="84" t="s">
        <v>366</v>
      </c>
    </row>
    <row r="36" spans="1:13" x14ac:dyDescent="0.25">
      <c r="A36" s="168"/>
      <c r="B36" s="157"/>
      <c r="C36" s="162">
        <v>10.210000000000001</v>
      </c>
      <c r="D36" s="84"/>
    </row>
    <row r="37" spans="1:13" x14ac:dyDescent="0.25">
      <c r="A37" s="192" t="s">
        <v>242</v>
      </c>
      <c r="B37" s="152" t="s">
        <v>243</v>
      </c>
      <c r="C37" s="88">
        <v>2.6</v>
      </c>
      <c r="D37" s="84" t="s">
        <v>244</v>
      </c>
    </row>
    <row r="38" spans="1:13" x14ac:dyDescent="0.25">
      <c r="A38" s="192"/>
      <c r="B38" s="152" t="s">
        <v>217</v>
      </c>
      <c r="C38" s="88">
        <v>7.4</v>
      </c>
      <c r="D38" s="84" t="s">
        <v>245</v>
      </c>
    </row>
    <row r="39" spans="1:13" x14ac:dyDescent="0.25">
      <c r="A39" s="193"/>
      <c r="B39" s="153" t="s">
        <v>246</v>
      </c>
      <c r="C39" s="148">
        <v>12.49</v>
      </c>
      <c r="D39" s="84" t="s">
        <v>247</v>
      </c>
    </row>
    <row r="40" spans="1:13" s="151" customFormat="1" x14ac:dyDescent="0.25">
      <c r="A40" s="154"/>
      <c r="B40" s="157" t="s">
        <v>368</v>
      </c>
      <c r="C40" s="88"/>
      <c r="D40" s="150"/>
    </row>
    <row r="41" spans="1:13" x14ac:dyDescent="0.25">
      <c r="A41" t="s">
        <v>389</v>
      </c>
      <c r="B41" s="149"/>
      <c r="C41" s="123">
        <v>82.19</v>
      </c>
      <c r="D41" t="s">
        <v>347</v>
      </c>
    </row>
    <row r="42" spans="1:13" x14ac:dyDescent="0.25">
      <c r="B42" s="129"/>
      <c r="C42" s="86">
        <v>36.9</v>
      </c>
      <c r="D42" s="84" t="s">
        <v>390</v>
      </c>
    </row>
    <row r="43" spans="1:13" x14ac:dyDescent="0.25">
      <c r="B43" s="129"/>
      <c r="C43" s="86">
        <v>117.09</v>
      </c>
      <c r="D43" s="84" t="s">
        <v>348</v>
      </c>
    </row>
    <row r="44" spans="1:13" x14ac:dyDescent="0.25">
      <c r="A44" s="133"/>
      <c r="B44" s="156" t="s">
        <v>368</v>
      </c>
      <c r="C44" s="164">
        <v>78.72</v>
      </c>
    </row>
    <row r="45" spans="1:13" x14ac:dyDescent="0.25">
      <c r="A45" s="136" t="s">
        <v>353</v>
      </c>
      <c r="B45" s="5" t="s">
        <v>354</v>
      </c>
      <c r="C45" s="137">
        <v>49.99</v>
      </c>
      <c r="D45" s="138">
        <v>43648</v>
      </c>
      <c r="E45" s="84" t="s">
        <v>355</v>
      </c>
      <c r="F45" s="139"/>
      <c r="G45" s="140"/>
      <c r="H45" s="139"/>
      <c r="I45" s="141"/>
      <c r="J45" s="139"/>
      <c r="K45" s="140"/>
      <c r="L45" s="139"/>
      <c r="M45" s="142"/>
    </row>
    <row r="46" spans="1:13" x14ac:dyDescent="0.25">
      <c r="A46" s="136" t="s">
        <v>353</v>
      </c>
      <c r="B46" s="5" t="s">
        <v>356</v>
      </c>
      <c r="C46" s="137">
        <v>147</v>
      </c>
      <c r="D46" s="138">
        <v>43655</v>
      </c>
      <c r="E46" s="84" t="s">
        <v>357</v>
      </c>
      <c r="F46" s="139"/>
      <c r="G46" s="140"/>
      <c r="H46" s="139"/>
      <c r="I46" s="139"/>
      <c r="J46" s="139"/>
      <c r="K46" s="140"/>
      <c r="L46" s="139"/>
      <c r="M46" s="142"/>
    </row>
    <row r="47" spans="1:13" x14ac:dyDescent="0.25">
      <c r="A47" s="136" t="s">
        <v>353</v>
      </c>
      <c r="B47" s="5" t="s">
        <v>358</v>
      </c>
      <c r="C47" s="137">
        <v>190</v>
      </c>
      <c r="D47" s="138">
        <v>43655</v>
      </c>
      <c r="E47" s="143" t="s">
        <v>359</v>
      </c>
      <c r="F47" s="139"/>
      <c r="G47" s="140"/>
      <c r="H47" s="139"/>
      <c r="I47" s="141"/>
      <c r="J47" s="139"/>
      <c r="K47" s="140"/>
      <c r="L47" s="139"/>
      <c r="M47" s="142"/>
    </row>
    <row r="48" spans="1:13" x14ac:dyDescent="0.25">
      <c r="B48" s="155" t="s">
        <v>368</v>
      </c>
      <c r="C48" s="166">
        <v>129</v>
      </c>
      <c r="D48" s="165"/>
    </row>
    <row r="49" spans="1:5" x14ac:dyDescent="0.25">
      <c r="A49" s="192" t="s">
        <v>400</v>
      </c>
      <c r="B49" s="5" t="s">
        <v>401</v>
      </c>
      <c r="C49" s="86">
        <v>308.91000000000003</v>
      </c>
      <c r="D49" s="181">
        <v>43662</v>
      </c>
      <c r="E49" s="84" t="s">
        <v>392</v>
      </c>
    </row>
    <row r="50" spans="1:5" x14ac:dyDescent="0.25">
      <c r="A50" s="192"/>
      <c r="B50" s="5" t="s">
        <v>402</v>
      </c>
      <c r="C50" s="86">
        <v>235</v>
      </c>
      <c r="D50" s="48"/>
      <c r="E50" s="84" t="s">
        <v>393</v>
      </c>
    </row>
    <row r="51" spans="1:5" x14ac:dyDescent="0.25">
      <c r="A51" s="192"/>
      <c r="B51" s="5" t="s">
        <v>398</v>
      </c>
      <c r="C51" s="86">
        <v>222.4</v>
      </c>
      <c r="D51" s="48"/>
      <c r="E51" s="84" t="s">
        <v>394</v>
      </c>
    </row>
    <row r="52" spans="1:5" x14ac:dyDescent="0.25">
      <c r="A52" s="180"/>
      <c r="B52" s="155" t="s">
        <v>368</v>
      </c>
      <c r="C52" s="164">
        <f>(C49+C50+C51)/3</f>
        <v>255.4366666666667</v>
      </c>
      <c r="D52" s="48"/>
      <c r="E52" s="84"/>
    </row>
    <row r="53" spans="1:5" x14ac:dyDescent="0.25">
      <c r="A53" s="192" t="s">
        <v>391</v>
      </c>
      <c r="B53" s="5" t="s">
        <v>399</v>
      </c>
      <c r="C53" s="86">
        <v>11.9</v>
      </c>
      <c r="D53" s="181">
        <v>43662</v>
      </c>
      <c r="E53" t="s">
        <v>395</v>
      </c>
    </row>
    <row r="54" spans="1:5" x14ac:dyDescent="0.25">
      <c r="A54" s="192"/>
      <c r="B54" s="5" t="s">
        <v>246</v>
      </c>
      <c r="C54" s="86">
        <v>17.29</v>
      </c>
      <c r="D54" s="48"/>
      <c r="E54" s="84" t="s">
        <v>396</v>
      </c>
    </row>
    <row r="55" spans="1:5" x14ac:dyDescent="0.25">
      <c r="A55" s="192"/>
      <c r="B55" s="5" t="s">
        <v>358</v>
      </c>
      <c r="C55" s="86">
        <v>13.1</v>
      </c>
      <c r="D55" s="48"/>
      <c r="E55" s="84" t="s">
        <v>397</v>
      </c>
    </row>
    <row r="56" spans="1:5" x14ac:dyDescent="0.25">
      <c r="B56" s="155" t="s">
        <v>368</v>
      </c>
      <c r="C56" s="164">
        <f>(C53+C54+C55)/3</f>
        <v>14.096666666666666</v>
      </c>
    </row>
    <row r="57" spans="1:5" x14ac:dyDescent="0.25">
      <c r="C57" s="165">
        <f>SUM(C41:C43)</f>
        <v>236.18</v>
      </c>
    </row>
    <row r="60" spans="1:5" x14ac:dyDescent="0.25">
      <c r="B60" t="s">
        <v>361</v>
      </c>
    </row>
    <row r="61" spans="1:5" x14ac:dyDescent="0.25">
      <c r="B61" t="s">
        <v>362</v>
      </c>
      <c r="C61" s="146" t="s">
        <v>364</v>
      </c>
      <c r="D61" s="84" t="s">
        <v>373</v>
      </c>
    </row>
    <row r="62" spans="1:5" x14ac:dyDescent="0.25">
      <c r="C62" s="22" t="s">
        <v>365</v>
      </c>
      <c r="D62" s="84" t="s">
        <v>363</v>
      </c>
    </row>
    <row r="63" spans="1:5" x14ac:dyDescent="0.25">
      <c r="C63" s="22" t="s">
        <v>367</v>
      </c>
      <c r="D63" s="84" t="s">
        <v>366</v>
      </c>
    </row>
    <row r="65" spans="3:3" x14ac:dyDescent="0.25">
      <c r="C65" s="159">
        <v>10.210000000000001</v>
      </c>
    </row>
  </sheetData>
  <mergeCells count="10">
    <mergeCell ref="A49:A51"/>
    <mergeCell ref="A53:A55"/>
    <mergeCell ref="A37:A39"/>
    <mergeCell ref="A2:A4"/>
    <mergeCell ref="A6:A8"/>
    <mergeCell ref="A10:A12"/>
    <mergeCell ref="A14:A16"/>
    <mergeCell ref="A22:A24"/>
    <mergeCell ref="A27:A28"/>
    <mergeCell ref="A29:A31"/>
  </mergeCells>
  <hyperlinks>
    <hyperlink ref="D2" r:id="rId1" location="dmcl=0&amp;rcp=" display="https://www.elo7.com.br/kit-quadrinhos-escandinavo-bichinhos-33x43cm-md2/dp/BABBB5?pp=5&amp;pn=1&amp;nav=sch_pd_sr_1_5&amp;qrid=41rde4O3zCEp - dmcl=0&amp;rcp="/>
    <hyperlink ref="D3" r:id="rId2"/>
    <hyperlink ref="D4" r:id="rId3"/>
    <hyperlink ref="D6" r:id="rId4"/>
    <hyperlink ref="D7" r:id="rId5"/>
    <hyperlink ref="D8" r:id="rId6"/>
    <hyperlink ref="D10" r:id="rId7"/>
    <hyperlink ref="D11" r:id="rId8"/>
    <hyperlink ref="D12" r:id="rId9" display="https://www.amazon.com.br/TROCADOR-BEBE-SOFT-PIST%C3%83O-HORIZONTAL/dp/B0785M2JHG?tag=goog0ef-20&amp;smid=A3FUY5O2I80KLV&amp;ascsubtag=go_1678207661_6408"/>
    <hyperlink ref="D14" r:id="rId10"/>
    <hyperlink ref="D15" r:id="rId11"/>
    <hyperlink ref="D16" r:id="rId12"/>
    <hyperlink ref="D18" r:id="rId13"/>
    <hyperlink ref="D19" r:id="rId14"/>
    <hyperlink ref="D20" r:id="rId15"/>
    <hyperlink ref="D22" r:id="rId16"/>
    <hyperlink ref="D23" r:id="rId17"/>
    <hyperlink ref="D24" r:id="rId18"/>
    <hyperlink ref="D26" r:id="rId19"/>
    <hyperlink ref="D27" r:id="rId20"/>
    <hyperlink ref="D28" r:id="rId21"/>
    <hyperlink ref="D29" r:id="rId22"/>
    <hyperlink ref="D30" r:id="rId23"/>
    <hyperlink ref="D31" r:id="rId24"/>
    <hyperlink ref="D37" r:id="rId25"/>
    <hyperlink ref="D38" r:id="rId26"/>
    <hyperlink ref="D39" r:id="rId27"/>
    <hyperlink ref="D43" r:id="rId28"/>
    <hyperlink ref="E45" r:id="rId29" display="http://www.iluminim.com.br/urotkjead-fita-led-branco-frio-3528-3-metros-com-fonte-carregador-a-prova-dagua"/>
    <hyperlink ref="E46" r:id="rId30"/>
    <hyperlink ref="E47" r:id="rId31"/>
    <hyperlink ref="D61" r:id="rId32"/>
    <hyperlink ref="D62" r:id="rId33"/>
    <hyperlink ref="D63" r:id="rId34"/>
    <hyperlink ref="D33" r:id="rId35"/>
    <hyperlink ref="D34" r:id="rId36"/>
    <hyperlink ref="D35" r:id="rId37"/>
    <hyperlink ref="D42" r:id="rId38"/>
    <hyperlink ref="E51" r:id="rId39"/>
    <hyperlink ref="E50" r:id="rId40"/>
    <hyperlink ref="E49" r:id="rId41"/>
    <hyperlink ref="E55" r:id="rId42"/>
    <hyperlink ref="E54" r:id="rId43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46" workbookViewId="0">
      <selection activeCell="B62" sqref="B62"/>
    </sheetView>
  </sheetViews>
  <sheetFormatPr defaultRowHeight="15" x14ac:dyDescent="0.25"/>
  <cols>
    <col min="1" max="1" width="14.28515625" customWidth="1"/>
    <col min="2" max="2" width="45.140625" customWidth="1"/>
    <col min="4" max="4" width="12.85546875" customWidth="1"/>
    <col min="5" max="5" width="8" customWidth="1"/>
    <col min="6" max="6" width="15.85546875" customWidth="1"/>
    <col min="7" max="7" width="18.85546875" customWidth="1"/>
    <col min="8" max="8" width="12.140625" bestFit="1" customWidth="1"/>
  </cols>
  <sheetData>
    <row r="1" spans="1:8" ht="35.1" customHeight="1" thickBot="1" x14ac:dyDescent="0.3">
      <c r="A1" s="195" t="s">
        <v>151</v>
      </c>
      <c r="B1" s="195"/>
      <c r="C1" s="195"/>
      <c r="D1" s="195"/>
      <c r="E1" s="195"/>
      <c r="F1" s="195"/>
      <c r="G1" s="51"/>
      <c r="H1" s="51"/>
    </row>
    <row r="2" spans="1:8" ht="30.75" thickBot="1" x14ac:dyDescent="0.3">
      <c r="A2" s="171" t="s">
        <v>381</v>
      </c>
      <c r="B2" s="172" t="s">
        <v>382</v>
      </c>
      <c r="C2" s="172" t="s">
        <v>383</v>
      </c>
      <c r="D2" s="175" t="s">
        <v>385</v>
      </c>
      <c r="E2" s="177" t="s">
        <v>384</v>
      </c>
      <c r="F2" s="175" t="s">
        <v>328</v>
      </c>
    </row>
    <row r="3" spans="1:8" x14ac:dyDescent="0.25">
      <c r="A3" s="120" t="s">
        <v>380</v>
      </c>
      <c r="B3" s="120" t="s">
        <v>360</v>
      </c>
      <c r="C3" s="173" t="s">
        <v>376</v>
      </c>
      <c r="D3" s="174">
        <v>270.85000000000002</v>
      </c>
      <c r="E3" s="176">
        <v>3</v>
      </c>
      <c r="F3" s="178">
        <f>D3*E3</f>
        <v>812.55000000000007</v>
      </c>
    </row>
    <row r="4" spans="1:8" x14ac:dyDescent="0.25">
      <c r="A4" s="48" t="s">
        <v>380</v>
      </c>
      <c r="B4" s="48" t="s">
        <v>362</v>
      </c>
      <c r="C4" s="2" t="s">
        <v>376</v>
      </c>
      <c r="D4" s="88">
        <v>10.210000000000001</v>
      </c>
      <c r="E4" s="85">
        <v>4</v>
      </c>
      <c r="F4" s="169">
        <f t="shared" ref="F4:F5" si="0">D4*E4</f>
        <v>40.840000000000003</v>
      </c>
    </row>
    <row r="5" spans="1:8" x14ac:dyDescent="0.25">
      <c r="A5" s="48" t="s">
        <v>380</v>
      </c>
      <c r="B5" s="1" t="s">
        <v>236</v>
      </c>
      <c r="C5" s="2" t="s">
        <v>376</v>
      </c>
      <c r="D5" s="88">
        <v>8.84</v>
      </c>
      <c r="E5" s="85">
        <v>4</v>
      </c>
      <c r="F5" s="169">
        <f t="shared" si="0"/>
        <v>35.36</v>
      </c>
    </row>
    <row r="6" spans="1:8" x14ac:dyDescent="0.25">
      <c r="A6" s="48" t="s">
        <v>369</v>
      </c>
      <c r="B6" s="48" t="s">
        <v>370</v>
      </c>
      <c r="C6" s="2" t="s">
        <v>351</v>
      </c>
      <c r="D6" s="170">
        <v>2357.85</v>
      </c>
      <c r="E6" s="85">
        <v>1</v>
      </c>
      <c r="F6" s="88">
        <v>2357.85</v>
      </c>
      <c r="G6" s="144"/>
    </row>
    <row r="7" spans="1:8" ht="15.75" thickBot="1" x14ac:dyDescent="0.3">
      <c r="A7" s="48" t="s">
        <v>386</v>
      </c>
      <c r="B7" s="48" t="s">
        <v>375</v>
      </c>
      <c r="C7" s="2" t="s">
        <v>351</v>
      </c>
      <c r="D7" s="170">
        <v>1805.3</v>
      </c>
      <c r="E7" s="85">
        <v>0.5</v>
      </c>
      <c r="F7" s="148">
        <v>902.65</v>
      </c>
      <c r="G7" s="144"/>
    </row>
    <row r="8" spans="1:8" ht="15.75" thickBot="1" x14ac:dyDescent="0.3">
      <c r="A8" s="48"/>
      <c r="B8" s="126" t="s">
        <v>406</v>
      </c>
      <c r="C8" s="48"/>
      <c r="D8" s="48"/>
      <c r="E8" s="117"/>
      <c r="F8" s="179">
        <f>SUM(F3:F7)</f>
        <v>4149.25</v>
      </c>
      <c r="H8" s="160"/>
    </row>
    <row r="9" spans="1:8" x14ac:dyDescent="0.25">
      <c r="F9" s="160"/>
    </row>
    <row r="10" spans="1:8" ht="25.5" customHeight="1" thickBot="1" x14ac:dyDescent="0.3">
      <c r="A10" s="49" t="s">
        <v>405</v>
      </c>
      <c r="B10" s="49"/>
      <c r="C10" s="49"/>
      <c r="D10" s="49"/>
      <c r="E10" s="49"/>
      <c r="F10" s="182"/>
    </row>
    <row r="11" spans="1:8" ht="30.75" thickBot="1" x14ac:dyDescent="0.3">
      <c r="A11" s="171" t="s">
        <v>381</v>
      </c>
      <c r="B11" s="172" t="s">
        <v>411</v>
      </c>
      <c r="C11" s="172" t="s">
        <v>383</v>
      </c>
      <c r="D11" s="175" t="s">
        <v>385</v>
      </c>
      <c r="E11" s="177" t="s">
        <v>384</v>
      </c>
      <c r="F11" s="175" t="s">
        <v>328</v>
      </c>
    </row>
    <row r="12" spans="1:8" x14ac:dyDescent="0.25">
      <c r="A12" s="120" t="s">
        <v>403</v>
      </c>
      <c r="B12" s="120" t="s">
        <v>400</v>
      </c>
      <c r="C12" s="176" t="s">
        <v>376</v>
      </c>
      <c r="D12" s="123">
        <v>255.44</v>
      </c>
      <c r="E12" s="120">
        <v>2</v>
      </c>
      <c r="F12" s="123">
        <f>D12*E12</f>
        <v>510.88</v>
      </c>
    </row>
    <row r="13" spans="1:8" x14ac:dyDescent="0.25">
      <c r="A13" s="48" t="s">
        <v>403</v>
      </c>
      <c r="B13" s="48" t="s">
        <v>391</v>
      </c>
      <c r="C13" s="85" t="s">
        <v>404</v>
      </c>
      <c r="D13" s="86">
        <v>14.1</v>
      </c>
      <c r="E13" s="48">
        <v>2</v>
      </c>
      <c r="F13" s="123">
        <f t="shared" ref="F13:F14" si="1">D13*E13</f>
        <v>28.2</v>
      </c>
    </row>
    <row r="14" spans="1:8" ht="15.75" thickBot="1" x14ac:dyDescent="0.3">
      <c r="A14" s="48" t="s">
        <v>369</v>
      </c>
      <c r="B14" s="48" t="s">
        <v>370</v>
      </c>
      <c r="C14" s="2" t="s">
        <v>346</v>
      </c>
      <c r="D14" s="88">
        <v>13.37</v>
      </c>
      <c r="E14" s="48">
        <v>8</v>
      </c>
      <c r="F14" s="123">
        <f t="shared" si="1"/>
        <v>106.96</v>
      </c>
      <c r="G14" s="84"/>
    </row>
    <row r="15" spans="1:8" ht="15.75" thickBot="1" x14ac:dyDescent="0.3">
      <c r="A15" s="48"/>
      <c r="B15" s="126" t="s">
        <v>406</v>
      </c>
      <c r="C15" s="48"/>
      <c r="D15" s="48"/>
      <c r="E15" s="117"/>
      <c r="F15" s="179">
        <f>SUM(F10:F14)</f>
        <v>646.04000000000008</v>
      </c>
      <c r="G15" s="84"/>
    </row>
    <row r="17" spans="1:7" ht="15.75" thickBot="1" x14ac:dyDescent="0.3">
      <c r="A17" s="49" t="s">
        <v>409</v>
      </c>
      <c r="B17" s="49"/>
      <c r="C17" s="49"/>
      <c r="D17" s="49"/>
      <c r="E17" s="49"/>
      <c r="F17" s="182"/>
    </row>
    <row r="18" spans="1:7" ht="30.75" thickBot="1" x14ac:dyDescent="0.3">
      <c r="A18" s="171" t="s">
        <v>381</v>
      </c>
      <c r="B18" s="172" t="s">
        <v>382</v>
      </c>
      <c r="C18" s="172" t="s">
        <v>383</v>
      </c>
      <c r="D18" s="175" t="s">
        <v>385</v>
      </c>
      <c r="E18" s="177" t="s">
        <v>384</v>
      </c>
      <c r="F18" s="175" t="s">
        <v>328</v>
      </c>
    </row>
    <row r="19" spans="1:7" x14ac:dyDescent="0.25">
      <c r="A19" s="120" t="s">
        <v>403</v>
      </c>
      <c r="B19" s="9" t="s">
        <v>407</v>
      </c>
      <c r="C19" s="176" t="s">
        <v>376</v>
      </c>
      <c r="D19" s="123">
        <v>129</v>
      </c>
      <c r="E19" s="120">
        <v>1</v>
      </c>
      <c r="F19" s="123">
        <f>D19*E19</f>
        <v>129</v>
      </c>
    </row>
    <row r="20" spans="1:7" ht="15.75" thickBot="1" x14ac:dyDescent="0.3">
      <c r="A20" s="48">
        <v>9016</v>
      </c>
      <c r="B20" s="48" t="s">
        <v>408</v>
      </c>
      <c r="C20" s="2" t="s">
        <v>346</v>
      </c>
      <c r="D20" s="88">
        <v>7.54</v>
      </c>
      <c r="E20" s="48">
        <v>1</v>
      </c>
      <c r="F20" s="123">
        <f t="shared" ref="F20" si="2">D20*E20</f>
        <v>7.54</v>
      </c>
      <c r="G20" s="84"/>
    </row>
    <row r="21" spans="1:7" ht="15.75" thickBot="1" x14ac:dyDescent="0.3">
      <c r="A21" s="48"/>
      <c r="B21" s="126" t="s">
        <v>406</v>
      </c>
      <c r="C21" s="48"/>
      <c r="D21" s="48"/>
      <c r="E21" s="117"/>
      <c r="F21" s="179">
        <f>SUM(F17:F20)</f>
        <v>136.54</v>
      </c>
      <c r="G21" s="84"/>
    </row>
    <row r="24" spans="1:7" ht="15.75" thickBot="1" x14ac:dyDescent="0.3">
      <c r="A24" s="49" t="s">
        <v>410</v>
      </c>
      <c r="B24" s="49"/>
      <c r="C24" s="49"/>
      <c r="D24" s="49"/>
      <c r="E24" s="49"/>
      <c r="F24" s="182"/>
    </row>
    <row r="25" spans="1:7" ht="30.75" thickBot="1" x14ac:dyDescent="0.3">
      <c r="A25" s="171" t="s">
        <v>381</v>
      </c>
      <c r="B25" s="172" t="s">
        <v>382</v>
      </c>
      <c r="C25" s="172" t="s">
        <v>383</v>
      </c>
      <c r="D25" s="175" t="s">
        <v>385</v>
      </c>
      <c r="E25" s="177" t="s">
        <v>384</v>
      </c>
      <c r="F25" s="175" t="s">
        <v>328</v>
      </c>
    </row>
    <row r="26" spans="1:7" ht="30" x14ac:dyDescent="0.25">
      <c r="A26" s="120" t="s">
        <v>377</v>
      </c>
      <c r="B26" s="39" t="s">
        <v>155</v>
      </c>
      <c r="C26" s="176" t="s">
        <v>376</v>
      </c>
      <c r="D26" s="123">
        <v>40.57</v>
      </c>
      <c r="E26" s="120">
        <v>1</v>
      </c>
      <c r="F26" s="123">
        <f>D26*E26</f>
        <v>40.57</v>
      </c>
    </row>
    <row r="27" spans="1:7" ht="15.75" thickBot="1" x14ac:dyDescent="0.3">
      <c r="A27" s="85">
        <v>9046</v>
      </c>
      <c r="B27" s="48" t="s">
        <v>375</v>
      </c>
      <c r="C27" s="2" t="s">
        <v>346</v>
      </c>
      <c r="D27" s="88">
        <v>5.76</v>
      </c>
      <c r="E27" s="48">
        <v>1</v>
      </c>
      <c r="F27" s="123">
        <f t="shared" ref="F27" si="3">D27*E27</f>
        <v>5.76</v>
      </c>
    </row>
    <row r="28" spans="1:7" ht="15.75" thickBot="1" x14ac:dyDescent="0.3">
      <c r="A28" s="48"/>
      <c r="B28" s="126" t="s">
        <v>406</v>
      </c>
      <c r="C28" s="48"/>
      <c r="D28" s="48"/>
      <c r="E28" s="117"/>
      <c r="F28" s="179">
        <f>SUM(F24:F27)</f>
        <v>46.33</v>
      </c>
    </row>
    <row r="30" spans="1:7" ht="15.75" thickBot="1" x14ac:dyDescent="0.3">
      <c r="A30" s="49" t="s">
        <v>412</v>
      </c>
      <c r="B30" s="49"/>
      <c r="C30" s="49"/>
      <c r="D30" s="49"/>
      <c r="E30" s="49"/>
      <c r="F30" s="182"/>
    </row>
    <row r="31" spans="1:7" ht="30.75" thickBot="1" x14ac:dyDescent="0.3">
      <c r="A31" s="171" t="s">
        <v>381</v>
      </c>
      <c r="B31" s="172" t="s">
        <v>382</v>
      </c>
      <c r="C31" s="172" t="s">
        <v>383</v>
      </c>
      <c r="D31" s="175" t="s">
        <v>385</v>
      </c>
      <c r="E31" s="177" t="s">
        <v>384</v>
      </c>
      <c r="F31" s="175" t="s">
        <v>328</v>
      </c>
    </row>
    <row r="32" spans="1:7" x14ac:dyDescent="0.25">
      <c r="A32" s="120" t="s">
        <v>403</v>
      </c>
      <c r="B32" s="39" t="s">
        <v>413</v>
      </c>
      <c r="C32" s="176" t="s">
        <v>376</v>
      </c>
      <c r="D32" s="123">
        <v>78.72</v>
      </c>
      <c r="E32" s="120">
        <v>1</v>
      </c>
      <c r="F32" s="123">
        <f>D32*E32</f>
        <v>78.72</v>
      </c>
    </row>
    <row r="33" spans="1:6" ht="15.75" thickBot="1" x14ac:dyDescent="0.3">
      <c r="A33" s="85">
        <v>9046</v>
      </c>
      <c r="B33" s="48" t="s">
        <v>375</v>
      </c>
      <c r="C33" s="2" t="s">
        <v>346</v>
      </c>
      <c r="D33" s="88">
        <v>5.76</v>
      </c>
      <c r="E33" s="48">
        <v>1</v>
      </c>
      <c r="F33" s="123">
        <f t="shared" ref="F33" si="4">D33*E33</f>
        <v>5.76</v>
      </c>
    </row>
    <row r="34" spans="1:6" ht="15.75" thickBot="1" x14ac:dyDescent="0.3">
      <c r="A34" s="48"/>
      <c r="B34" s="126" t="s">
        <v>406</v>
      </c>
      <c r="C34" s="48"/>
      <c r="D34" s="48"/>
      <c r="E34" s="117"/>
      <c r="F34" s="179">
        <f>SUM(F30:F33)</f>
        <v>84.48</v>
      </c>
    </row>
    <row r="36" spans="1:6" ht="15.75" thickBot="1" x14ac:dyDescent="0.3">
      <c r="A36" s="49" t="s">
        <v>128</v>
      </c>
      <c r="B36" s="49"/>
      <c r="C36" s="49"/>
      <c r="D36" s="49"/>
      <c r="E36" s="49"/>
      <c r="F36" s="182"/>
    </row>
    <row r="37" spans="1:6" ht="30.75" thickBot="1" x14ac:dyDescent="0.3">
      <c r="A37" s="171" t="s">
        <v>381</v>
      </c>
      <c r="B37" s="172" t="s">
        <v>382</v>
      </c>
      <c r="C37" s="172" t="s">
        <v>383</v>
      </c>
      <c r="D37" s="175" t="s">
        <v>385</v>
      </c>
      <c r="E37" s="177" t="s">
        <v>384</v>
      </c>
      <c r="F37" s="175" t="s">
        <v>328</v>
      </c>
    </row>
    <row r="38" spans="1:6" x14ac:dyDescent="0.25">
      <c r="A38" s="120" t="s">
        <v>403</v>
      </c>
      <c r="B38" s="39" t="s">
        <v>128</v>
      </c>
      <c r="C38" s="176" t="s">
        <v>376</v>
      </c>
      <c r="D38" s="123">
        <v>399.79</v>
      </c>
      <c r="E38" s="120">
        <v>1</v>
      </c>
      <c r="F38" s="123">
        <f>D38*E38</f>
        <v>399.79</v>
      </c>
    </row>
    <row r="39" spans="1:6" ht="15.75" thickBot="1" x14ac:dyDescent="0.3">
      <c r="A39" s="85">
        <v>9046</v>
      </c>
      <c r="B39" s="48" t="s">
        <v>375</v>
      </c>
      <c r="C39" s="2" t="s">
        <v>346</v>
      </c>
      <c r="D39" s="88">
        <v>5.76</v>
      </c>
      <c r="E39" s="48">
        <v>1</v>
      </c>
      <c r="F39" s="123">
        <f t="shared" ref="F39" si="5">D39*E39</f>
        <v>5.76</v>
      </c>
    </row>
    <row r="40" spans="1:6" ht="15.75" thickBot="1" x14ac:dyDescent="0.3">
      <c r="A40" s="48"/>
      <c r="B40" s="126" t="s">
        <v>406</v>
      </c>
      <c r="C40" s="48"/>
      <c r="D40" s="48"/>
      <c r="E40" s="117"/>
      <c r="F40" s="179">
        <f>SUM(F36:F39)</f>
        <v>405.55</v>
      </c>
    </row>
    <row r="42" spans="1:6" ht="15.75" thickBot="1" x14ac:dyDescent="0.3">
      <c r="A42" s="49" t="s">
        <v>415</v>
      </c>
      <c r="B42" s="49"/>
      <c r="C42" s="49"/>
      <c r="D42" s="49"/>
      <c r="E42" s="49"/>
      <c r="F42" s="182"/>
    </row>
    <row r="43" spans="1:6" ht="30.75" thickBot="1" x14ac:dyDescent="0.3">
      <c r="A43" s="171" t="s">
        <v>381</v>
      </c>
      <c r="B43" s="172" t="s">
        <v>382</v>
      </c>
      <c r="C43" s="172" t="s">
        <v>383</v>
      </c>
      <c r="D43" s="175" t="s">
        <v>385</v>
      </c>
      <c r="E43" s="177" t="s">
        <v>384</v>
      </c>
      <c r="F43" s="175" t="s">
        <v>328</v>
      </c>
    </row>
    <row r="44" spans="1:6" x14ac:dyDescent="0.25">
      <c r="A44" s="120" t="s">
        <v>403</v>
      </c>
      <c r="B44" s="39" t="s">
        <v>130</v>
      </c>
      <c r="C44" s="176" t="s">
        <v>376</v>
      </c>
      <c r="D44" s="123">
        <v>776.67</v>
      </c>
      <c r="E44" s="120">
        <v>1</v>
      </c>
      <c r="F44" s="123">
        <f>D44*E44</f>
        <v>776.67</v>
      </c>
    </row>
    <row r="45" spans="1:6" ht="15.75" thickBot="1" x14ac:dyDescent="0.3">
      <c r="A45" s="48" t="s">
        <v>369</v>
      </c>
      <c r="B45" s="48" t="s">
        <v>370</v>
      </c>
      <c r="C45" s="2" t="s">
        <v>346</v>
      </c>
      <c r="D45" s="88">
        <v>13.37</v>
      </c>
      <c r="E45" s="48">
        <v>8</v>
      </c>
      <c r="F45" s="123">
        <f t="shared" ref="F45" si="6">D45*E45</f>
        <v>106.96</v>
      </c>
    </row>
    <row r="46" spans="1:6" ht="15.75" thickBot="1" x14ac:dyDescent="0.3">
      <c r="A46" s="48"/>
      <c r="B46" s="126" t="s">
        <v>406</v>
      </c>
      <c r="C46" s="48"/>
      <c r="D46" s="48"/>
      <c r="E46" s="117"/>
      <c r="F46" s="179">
        <f>SUM(F42:F45)</f>
        <v>883.63</v>
      </c>
    </row>
    <row r="48" spans="1:6" ht="15.75" thickBot="1" x14ac:dyDescent="0.3">
      <c r="A48" s="49" t="s">
        <v>416</v>
      </c>
      <c r="B48" s="49"/>
      <c r="C48" s="49"/>
      <c r="D48" s="49"/>
      <c r="E48" s="49"/>
      <c r="F48" s="182"/>
    </row>
    <row r="49" spans="1:6" ht="30.75" thickBot="1" x14ac:dyDescent="0.3">
      <c r="A49" s="171" t="s">
        <v>381</v>
      </c>
      <c r="B49" s="172" t="s">
        <v>423</v>
      </c>
      <c r="C49" s="172" t="s">
        <v>383</v>
      </c>
      <c r="D49" s="175" t="s">
        <v>385</v>
      </c>
      <c r="E49" s="177" t="s">
        <v>384</v>
      </c>
      <c r="F49" s="175" t="s">
        <v>328</v>
      </c>
    </row>
    <row r="50" spans="1:6" x14ac:dyDescent="0.25">
      <c r="A50" s="120" t="s">
        <v>417</v>
      </c>
      <c r="B50" s="39" t="s">
        <v>416</v>
      </c>
      <c r="C50" s="176" t="s">
        <v>14</v>
      </c>
      <c r="D50" s="123">
        <v>70.63</v>
      </c>
      <c r="E50" s="120">
        <v>1</v>
      </c>
      <c r="F50" s="123">
        <f>D50*E50</f>
        <v>70.63</v>
      </c>
    </row>
    <row r="51" spans="1:6" x14ac:dyDescent="0.25">
      <c r="A51" s="120" t="s">
        <v>419</v>
      </c>
      <c r="B51" s="39" t="s">
        <v>420</v>
      </c>
      <c r="C51" s="176" t="s">
        <v>421</v>
      </c>
      <c r="D51" s="123">
        <v>1.65</v>
      </c>
      <c r="E51" s="120">
        <v>25</v>
      </c>
      <c r="F51" s="123">
        <f>D51*E51</f>
        <v>41.25</v>
      </c>
    </row>
    <row r="52" spans="1:6" x14ac:dyDescent="0.25">
      <c r="A52" s="48" t="s">
        <v>422</v>
      </c>
      <c r="B52" s="48" t="s">
        <v>418</v>
      </c>
      <c r="C52" s="2" t="s">
        <v>346</v>
      </c>
      <c r="D52" s="88">
        <v>9.99</v>
      </c>
      <c r="E52" s="48">
        <v>8</v>
      </c>
      <c r="F52" s="123">
        <f t="shared" ref="F52:F53" si="7">D52*E52</f>
        <v>79.92</v>
      </c>
    </row>
    <row r="53" spans="1:6" ht="15.75" thickBot="1" x14ac:dyDescent="0.3">
      <c r="A53" s="184">
        <v>9046</v>
      </c>
      <c r="B53" s="48" t="s">
        <v>375</v>
      </c>
      <c r="C53" s="2" t="s">
        <v>346</v>
      </c>
      <c r="D53" s="88">
        <v>5.76</v>
      </c>
      <c r="E53" s="117">
        <v>8</v>
      </c>
      <c r="F53" s="123">
        <f t="shared" si="7"/>
        <v>46.08</v>
      </c>
    </row>
    <row r="54" spans="1:6" ht="15.75" thickBot="1" x14ac:dyDescent="0.3">
      <c r="A54" s="48"/>
      <c r="B54" s="126" t="s">
        <v>406</v>
      </c>
      <c r="C54" s="48"/>
      <c r="D54" s="48"/>
      <c r="E54" s="117"/>
      <c r="F54" s="179">
        <f>SUM(F48:F52)</f>
        <v>191.8</v>
      </c>
    </row>
    <row r="57" spans="1:6" x14ac:dyDescent="0.25">
      <c r="A57" s="187"/>
      <c r="B57" s="50"/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topLeftCell="A17" workbookViewId="0">
      <selection activeCell="K31" sqref="K31"/>
    </sheetView>
  </sheetViews>
  <sheetFormatPr defaultRowHeight="15" x14ac:dyDescent="0.25"/>
  <cols>
    <col min="2" max="2" width="29.5703125" customWidth="1"/>
    <col min="3" max="3" width="14.85546875" customWidth="1"/>
    <col min="6" max="6" width="17.7109375" customWidth="1"/>
  </cols>
  <sheetData>
    <row r="1" spans="1:6" ht="15.75" thickBot="1" x14ac:dyDescent="0.3"/>
    <row r="2" spans="1:6" ht="23.25" x14ac:dyDescent="0.35">
      <c r="A2" s="52"/>
      <c r="B2" s="53" t="s">
        <v>166</v>
      </c>
      <c r="C2" s="54"/>
      <c r="D2" s="55"/>
      <c r="E2" s="56"/>
      <c r="F2" s="57"/>
    </row>
    <row r="3" spans="1:6" ht="34.5" customHeight="1" x14ac:dyDescent="0.25">
      <c r="A3" s="58"/>
      <c r="B3" s="59" t="s">
        <v>167</v>
      </c>
      <c r="C3" s="59"/>
      <c r="D3" s="59"/>
      <c r="E3" s="59"/>
      <c r="F3" s="60"/>
    </row>
    <row r="4" spans="1:6" x14ac:dyDescent="0.25">
      <c r="A4" s="58"/>
      <c r="B4" s="61"/>
      <c r="C4" s="61"/>
      <c r="D4" s="59"/>
      <c r="E4" s="59"/>
      <c r="F4" s="60"/>
    </row>
    <row r="5" spans="1:6" x14ac:dyDescent="0.25">
      <c r="A5" s="58"/>
      <c r="B5" s="59"/>
      <c r="C5" s="59"/>
      <c r="D5" s="59"/>
      <c r="E5" s="59"/>
      <c r="F5" s="60"/>
    </row>
    <row r="6" spans="1:6" ht="15.75" x14ac:dyDescent="0.25">
      <c r="A6" s="62" t="s">
        <v>168</v>
      </c>
      <c r="B6" s="63" t="s">
        <v>169</v>
      </c>
      <c r="C6" s="64"/>
      <c r="D6" s="64"/>
      <c r="E6" s="65"/>
      <c r="F6" s="60"/>
    </row>
    <row r="7" spans="1:6" x14ac:dyDescent="0.25">
      <c r="A7" s="58"/>
      <c r="B7" s="66"/>
      <c r="C7" s="66"/>
      <c r="D7" s="66"/>
      <c r="E7" s="65"/>
      <c r="F7" s="60"/>
    </row>
    <row r="8" spans="1:6" x14ac:dyDescent="0.25">
      <c r="A8" s="58"/>
      <c r="B8" s="67" t="s">
        <v>170</v>
      </c>
      <c r="C8" s="68"/>
      <c r="D8" s="66"/>
      <c r="E8" s="65"/>
      <c r="F8" s="60"/>
    </row>
    <row r="9" spans="1:6" x14ac:dyDescent="0.25">
      <c r="A9" s="58"/>
      <c r="B9" s="66"/>
      <c r="C9" s="66"/>
      <c r="D9" s="66"/>
      <c r="E9" s="65"/>
      <c r="F9" s="60"/>
    </row>
    <row r="10" spans="1:6" ht="15.75" x14ac:dyDescent="0.25">
      <c r="A10" s="62" t="s">
        <v>171</v>
      </c>
      <c r="B10" s="63" t="s">
        <v>172</v>
      </c>
      <c r="C10" s="64"/>
      <c r="D10" s="64"/>
      <c r="E10" s="63"/>
      <c r="F10" s="69"/>
    </row>
    <row r="11" spans="1:6" x14ac:dyDescent="0.25">
      <c r="A11" s="58"/>
      <c r="B11" s="66"/>
      <c r="C11" s="66"/>
      <c r="D11" s="66"/>
      <c r="E11" s="65"/>
      <c r="F11" s="60"/>
    </row>
    <row r="12" spans="1:6" x14ac:dyDescent="0.25">
      <c r="A12" s="58"/>
      <c r="B12" s="70" t="s">
        <v>173</v>
      </c>
      <c r="C12" s="71" t="s">
        <v>174</v>
      </c>
      <c r="D12" s="72">
        <v>4.0300000000000002E-2</v>
      </c>
      <c r="E12" s="65"/>
      <c r="F12" s="60"/>
    </row>
    <row r="13" spans="1:6" x14ac:dyDescent="0.25">
      <c r="A13" s="73"/>
      <c r="B13" s="70" t="s">
        <v>175</v>
      </c>
      <c r="C13" s="71" t="s">
        <v>176</v>
      </c>
      <c r="D13" s="72">
        <v>6.4999999999999997E-3</v>
      </c>
      <c r="E13" s="65"/>
      <c r="F13" s="60"/>
    </row>
    <row r="14" spans="1:6" x14ac:dyDescent="0.25">
      <c r="A14" s="58"/>
      <c r="B14" s="70" t="s">
        <v>177</v>
      </c>
      <c r="C14" s="71" t="s">
        <v>178</v>
      </c>
      <c r="D14" s="72">
        <v>1.3299999999999999E-2</v>
      </c>
      <c r="E14" s="65"/>
      <c r="F14" s="60"/>
    </row>
    <row r="15" spans="1:6" x14ac:dyDescent="0.25">
      <c r="A15" s="58"/>
      <c r="B15" s="70" t="s">
        <v>179</v>
      </c>
      <c r="C15" s="71" t="s">
        <v>180</v>
      </c>
      <c r="D15" s="72">
        <v>1.52E-2</v>
      </c>
      <c r="E15" s="65"/>
      <c r="F15" s="60"/>
    </row>
    <row r="16" spans="1:6" x14ac:dyDescent="0.25">
      <c r="A16" s="58"/>
      <c r="B16" s="70" t="s">
        <v>181</v>
      </c>
      <c r="C16" s="71" t="s">
        <v>182</v>
      </c>
      <c r="D16" s="72">
        <v>0.08</v>
      </c>
      <c r="E16" s="65"/>
      <c r="F16" s="60"/>
    </row>
    <row r="17" spans="1:6" x14ac:dyDescent="0.25">
      <c r="A17" s="58"/>
      <c r="B17" s="70" t="s">
        <v>183</v>
      </c>
      <c r="C17" s="71" t="s">
        <v>184</v>
      </c>
      <c r="D17" s="72">
        <f>C25</f>
        <v>5.2499999999999998E-2</v>
      </c>
      <c r="E17" s="65"/>
      <c r="F17" s="60"/>
    </row>
    <row r="18" spans="1:6" x14ac:dyDescent="0.25">
      <c r="A18" s="58"/>
      <c r="B18" s="66"/>
      <c r="C18" s="66"/>
      <c r="D18" s="66"/>
      <c r="E18" s="65"/>
      <c r="F18" s="60"/>
    </row>
    <row r="19" spans="1:6" ht="15.75" x14ac:dyDescent="0.25">
      <c r="A19" s="62" t="s">
        <v>185</v>
      </c>
      <c r="B19" s="63" t="s">
        <v>186</v>
      </c>
      <c r="C19" s="64"/>
      <c r="D19" s="64"/>
      <c r="E19" s="63"/>
      <c r="F19" s="69"/>
    </row>
    <row r="20" spans="1:6" ht="15.75" x14ac:dyDescent="0.25">
      <c r="A20" s="62"/>
      <c r="B20" s="63"/>
      <c r="C20" s="64"/>
      <c r="D20" s="64"/>
      <c r="E20" s="63"/>
      <c r="F20" s="69"/>
    </row>
    <row r="21" spans="1:6" x14ac:dyDescent="0.25">
      <c r="A21" s="58"/>
      <c r="B21" s="70" t="s">
        <v>187</v>
      </c>
      <c r="C21" s="72">
        <v>6.4999999999999997E-3</v>
      </c>
      <c r="D21" s="66"/>
      <c r="E21" s="65"/>
      <c r="F21" s="60"/>
    </row>
    <row r="22" spans="1:6" x14ac:dyDescent="0.25">
      <c r="A22" s="58"/>
      <c r="B22" s="70" t="s">
        <v>188</v>
      </c>
      <c r="C22" s="72">
        <v>0.03</v>
      </c>
      <c r="D22" s="74"/>
      <c r="E22" s="65"/>
      <c r="F22" s="60"/>
    </row>
    <row r="23" spans="1:6" x14ac:dyDescent="0.25">
      <c r="A23" s="58"/>
      <c r="B23" s="70" t="s">
        <v>189</v>
      </c>
      <c r="C23" s="72">
        <v>1.6E-2</v>
      </c>
      <c r="D23" s="74"/>
      <c r="E23" s="65"/>
      <c r="F23" s="60"/>
    </row>
    <row r="24" spans="1:6" x14ac:dyDescent="0.25">
      <c r="A24" s="58"/>
      <c r="B24" s="70" t="s">
        <v>190</v>
      </c>
      <c r="C24" s="72"/>
      <c r="D24" s="74"/>
      <c r="E24" s="65"/>
      <c r="F24" s="60"/>
    </row>
    <row r="25" spans="1:6" x14ac:dyDescent="0.25">
      <c r="A25" s="58"/>
      <c r="B25" s="75" t="s">
        <v>191</v>
      </c>
      <c r="C25" s="76">
        <f>SUM(C21:C24)</f>
        <v>5.2499999999999998E-2</v>
      </c>
      <c r="D25" s="74"/>
      <c r="E25" s="65"/>
      <c r="F25" s="60"/>
    </row>
    <row r="26" spans="1:6" x14ac:dyDescent="0.25">
      <c r="A26" s="58"/>
      <c r="B26" s="66"/>
      <c r="C26" s="74"/>
      <c r="D26" s="74"/>
      <c r="E26" s="65"/>
      <c r="F26" s="60"/>
    </row>
    <row r="27" spans="1:6" ht="15.75" x14ac:dyDescent="0.25">
      <c r="A27" s="62"/>
      <c r="B27" s="77" t="s">
        <v>192</v>
      </c>
      <c r="C27" s="78"/>
      <c r="D27" s="78"/>
      <c r="E27" s="78"/>
      <c r="F27" s="79"/>
    </row>
    <row r="28" spans="1:6" x14ac:dyDescent="0.25">
      <c r="A28" s="58"/>
      <c r="B28" s="77" t="s">
        <v>252</v>
      </c>
      <c r="C28" s="78"/>
      <c r="D28" s="78"/>
      <c r="E28" s="78"/>
      <c r="F28" s="79"/>
    </row>
    <row r="29" spans="1:6" x14ac:dyDescent="0.25">
      <c r="A29" s="58"/>
      <c r="B29" s="80"/>
      <c r="C29" s="80"/>
      <c r="D29" s="80"/>
      <c r="E29" s="80"/>
      <c r="F29" s="81"/>
    </row>
    <row r="30" spans="1:6" ht="18.75" x14ac:dyDescent="0.3">
      <c r="A30" s="58"/>
      <c r="B30" s="82" t="s">
        <v>193</v>
      </c>
      <c r="C30" s="83">
        <f>TRUNC(((1+D12+D13+D14)*(1+D15)*(1+D16))/(1-D17)-1,4)</f>
        <v>0.22670000000000001</v>
      </c>
      <c r="D30" s="80"/>
      <c r="E30" s="80"/>
      <c r="F30" s="81"/>
    </row>
    <row r="31" spans="1:6" x14ac:dyDescent="0.25">
      <c r="A31" s="201"/>
      <c r="B31" s="202"/>
      <c r="C31" s="202"/>
      <c r="D31" s="202"/>
      <c r="E31" s="202"/>
      <c r="F31" s="203"/>
    </row>
    <row r="32" spans="1:6" ht="23.25" x14ac:dyDescent="0.35">
      <c r="A32" s="68"/>
      <c r="B32" s="204"/>
      <c r="C32" s="74"/>
      <c r="D32" s="66"/>
      <c r="E32" s="65"/>
      <c r="F32" s="205"/>
    </row>
    <row r="33" spans="1:6" x14ac:dyDescent="0.25">
      <c r="A33" s="66"/>
      <c r="B33" s="59"/>
      <c r="C33" s="59"/>
      <c r="D33" s="59"/>
      <c r="E33" s="59"/>
      <c r="F33" s="205"/>
    </row>
    <row r="34" spans="1:6" x14ac:dyDescent="0.25">
      <c r="A34" s="66"/>
      <c r="B34" s="61"/>
      <c r="C34" s="61"/>
      <c r="D34" s="59"/>
      <c r="E34" s="59"/>
      <c r="F34" s="205"/>
    </row>
    <row r="35" spans="1:6" x14ac:dyDescent="0.25">
      <c r="A35" s="66"/>
      <c r="B35" s="59"/>
      <c r="C35" s="59"/>
      <c r="D35" s="59"/>
      <c r="E35" s="59"/>
      <c r="F35" s="205"/>
    </row>
    <row r="36" spans="1:6" ht="15.75" x14ac:dyDescent="0.25">
      <c r="A36" s="206"/>
      <c r="B36" s="63"/>
      <c r="C36" s="64"/>
      <c r="D36" s="64"/>
      <c r="E36" s="65"/>
      <c r="F36" s="205"/>
    </row>
    <row r="37" spans="1:6" x14ac:dyDescent="0.25">
      <c r="A37" s="66"/>
      <c r="B37" s="66"/>
      <c r="C37" s="66"/>
      <c r="D37" s="66"/>
      <c r="E37" s="65"/>
      <c r="F37" s="205"/>
    </row>
    <row r="38" spans="1:6" x14ac:dyDescent="0.25">
      <c r="A38" s="66"/>
      <c r="B38" s="67"/>
      <c r="C38" s="68"/>
      <c r="D38" s="66"/>
      <c r="E38" s="65"/>
      <c r="F38" s="205"/>
    </row>
    <row r="39" spans="1:6" x14ac:dyDescent="0.25">
      <c r="A39" s="66"/>
      <c r="B39" s="66"/>
      <c r="C39" s="66"/>
      <c r="D39" s="66"/>
      <c r="E39" s="65"/>
      <c r="F39" s="205"/>
    </row>
    <row r="40" spans="1:6" ht="15.75" x14ac:dyDescent="0.25">
      <c r="A40" s="206"/>
      <c r="B40" s="63"/>
      <c r="C40" s="64"/>
      <c r="D40" s="64"/>
      <c r="E40" s="63"/>
      <c r="F40" s="63"/>
    </row>
    <row r="41" spans="1:6" x14ac:dyDescent="0.25">
      <c r="A41" s="66"/>
      <c r="B41" s="66"/>
      <c r="C41" s="66"/>
      <c r="D41" s="66"/>
      <c r="E41" s="65"/>
      <c r="F41" s="205"/>
    </row>
    <row r="42" spans="1:6" x14ac:dyDescent="0.25">
      <c r="A42" s="66"/>
      <c r="B42" s="202"/>
      <c r="C42" s="207"/>
      <c r="D42" s="208"/>
      <c r="E42" s="65"/>
      <c r="F42" s="205"/>
    </row>
    <row r="43" spans="1:6" x14ac:dyDescent="0.25">
      <c r="A43" s="74"/>
      <c r="B43" s="202"/>
      <c r="C43" s="207"/>
      <c r="D43" s="208"/>
      <c r="E43" s="65"/>
      <c r="F43" s="205"/>
    </row>
    <row r="44" spans="1:6" x14ac:dyDescent="0.25">
      <c r="A44" s="66"/>
      <c r="B44" s="202"/>
      <c r="C44" s="207"/>
      <c r="D44" s="208"/>
      <c r="E44" s="65"/>
      <c r="F44" s="205"/>
    </row>
    <row r="45" spans="1:6" x14ac:dyDescent="0.25">
      <c r="A45" s="66"/>
      <c r="B45" s="202"/>
      <c r="C45" s="207"/>
      <c r="D45" s="208"/>
      <c r="E45" s="65"/>
      <c r="F45" s="205"/>
    </row>
    <row r="46" spans="1:6" x14ac:dyDescent="0.25">
      <c r="A46" s="66"/>
      <c r="B46" s="202"/>
      <c r="C46" s="207"/>
      <c r="D46" s="208"/>
      <c r="E46" s="65"/>
      <c r="F46" s="205"/>
    </row>
    <row r="47" spans="1:6" x14ac:dyDescent="0.25">
      <c r="A47" s="66"/>
      <c r="B47" s="202"/>
      <c r="C47" s="207"/>
      <c r="D47" s="208"/>
      <c r="E47" s="65"/>
      <c r="F47" s="205"/>
    </row>
    <row r="48" spans="1:6" x14ac:dyDescent="0.25">
      <c r="A48" s="66"/>
      <c r="B48" s="66"/>
      <c r="C48" s="66"/>
      <c r="D48" s="66"/>
      <c r="E48" s="65"/>
      <c r="F48" s="205"/>
    </row>
    <row r="49" spans="1:6" ht="15.75" x14ac:dyDescent="0.25">
      <c r="A49" s="206"/>
      <c r="B49" s="63"/>
      <c r="C49" s="64"/>
      <c r="D49" s="64"/>
      <c r="E49" s="63"/>
      <c r="F49" s="63"/>
    </row>
    <row r="50" spans="1:6" ht="15.75" x14ac:dyDescent="0.25">
      <c r="A50" s="206"/>
      <c r="B50" s="63"/>
      <c r="C50" s="64"/>
      <c r="D50" s="64"/>
      <c r="E50" s="63"/>
      <c r="F50" s="63"/>
    </row>
    <row r="51" spans="1:6" x14ac:dyDescent="0.25">
      <c r="A51" s="66"/>
      <c r="B51" s="202"/>
      <c r="C51" s="208"/>
      <c r="D51" s="66"/>
      <c r="E51" s="65"/>
      <c r="F51" s="205"/>
    </row>
    <row r="52" spans="1:6" x14ac:dyDescent="0.25">
      <c r="A52" s="66"/>
      <c r="B52" s="202"/>
      <c r="C52" s="208"/>
      <c r="D52" s="74"/>
      <c r="E52" s="65"/>
      <c r="F52" s="205"/>
    </row>
    <row r="53" spans="1:6" x14ac:dyDescent="0.25">
      <c r="A53" s="66"/>
      <c r="B53" s="202"/>
      <c r="C53" s="208"/>
      <c r="D53" s="74"/>
      <c r="E53" s="65"/>
      <c r="F53" s="205"/>
    </row>
    <row r="54" spans="1:6" x14ac:dyDescent="0.25">
      <c r="A54" s="66"/>
      <c r="B54" s="209"/>
      <c r="C54" s="210"/>
      <c r="D54" s="74"/>
      <c r="E54" s="65"/>
      <c r="F54" s="205"/>
    </row>
    <row r="55" spans="1:6" x14ac:dyDescent="0.25">
      <c r="A55" s="66"/>
      <c r="B55" s="66"/>
      <c r="C55" s="74"/>
      <c r="D55" s="74"/>
      <c r="E55" s="65"/>
      <c r="F55" s="205"/>
    </row>
    <row r="56" spans="1:6" x14ac:dyDescent="0.25">
      <c r="A56" s="66"/>
      <c r="B56" s="80"/>
      <c r="C56" s="80"/>
      <c r="D56" s="80"/>
      <c r="E56" s="80"/>
      <c r="F56" s="80"/>
    </row>
    <row r="57" spans="1:6" ht="18.75" x14ac:dyDescent="0.3">
      <c r="A57" s="66"/>
      <c r="B57" s="211"/>
      <c r="C57" s="212"/>
      <c r="D57" s="80"/>
      <c r="E57" s="80"/>
      <c r="F57" s="80"/>
    </row>
    <row r="58" spans="1:6" x14ac:dyDescent="0.25">
      <c r="A58" s="202"/>
      <c r="B58" s="202"/>
      <c r="C58" s="202"/>
      <c r="D58" s="202"/>
      <c r="E58" s="202"/>
      <c r="F58" s="202"/>
    </row>
    <row r="59" spans="1:6" x14ac:dyDescent="0.25">
      <c r="A59" s="51"/>
      <c r="B59" s="51"/>
      <c r="C59" s="51"/>
      <c r="D59" s="51"/>
      <c r="E59" s="51"/>
      <c r="F59" s="51"/>
    </row>
    <row r="60" spans="1:6" x14ac:dyDescent="0.25">
      <c r="A60" s="51"/>
      <c r="B60" s="51"/>
      <c r="C60" s="51"/>
      <c r="D60" s="51"/>
      <c r="E60" s="51"/>
      <c r="F60" s="51"/>
    </row>
    <row r="61" spans="1:6" x14ac:dyDescent="0.25">
      <c r="A61" s="51"/>
      <c r="B61" s="51"/>
      <c r="C61" s="51"/>
      <c r="D61" s="51"/>
      <c r="E61" s="51"/>
      <c r="F61" s="51"/>
    </row>
    <row r="62" spans="1:6" x14ac:dyDescent="0.25">
      <c r="A62" s="51"/>
      <c r="B62" s="51"/>
      <c r="C62" s="51"/>
      <c r="D62" s="51"/>
      <c r="E62" s="51"/>
      <c r="F62" s="51"/>
    </row>
    <row r="63" spans="1:6" x14ac:dyDescent="0.25">
      <c r="A63" s="51"/>
      <c r="B63" s="51"/>
      <c r="C63" s="51"/>
      <c r="D63" s="51"/>
      <c r="E63" s="51"/>
      <c r="F63" s="51"/>
    </row>
    <row r="64" spans="1:6" x14ac:dyDescent="0.25">
      <c r="A64" s="51"/>
      <c r="B64" s="51"/>
      <c r="C64" s="51"/>
      <c r="D64" s="51"/>
      <c r="E64" s="51"/>
      <c r="F64" s="51"/>
    </row>
    <row r="65" spans="1:6" x14ac:dyDescent="0.25">
      <c r="A65" s="51"/>
      <c r="B65" s="51"/>
      <c r="C65" s="51"/>
      <c r="D65" s="51"/>
      <c r="E65" s="51"/>
      <c r="F65" s="51"/>
    </row>
    <row r="66" spans="1:6" x14ac:dyDescent="0.25">
      <c r="A66" s="51"/>
      <c r="B66" s="51"/>
      <c r="C66" s="51"/>
      <c r="D66" s="51"/>
      <c r="E66" s="51"/>
      <c r="F66" s="51"/>
    </row>
    <row r="67" spans="1:6" x14ac:dyDescent="0.25">
      <c r="A67" s="51"/>
      <c r="B67" s="51"/>
      <c r="C67" s="51"/>
      <c r="D67" s="51"/>
      <c r="E67" s="51"/>
      <c r="F67" s="51"/>
    </row>
    <row r="68" spans="1:6" x14ac:dyDescent="0.25">
      <c r="A68" s="51"/>
      <c r="B68" s="51"/>
      <c r="C68" s="51"/>
      <c r="D68" s="51"/>
      <c r="E68" s="51"/>
      <c r="F68" s="51"/>
    </row>
    <row r="69" spans="1:6" x14ac:dyDescent="0.25">
      <c r="A69" s="51"/>
      <c r="B69" s="51"/>
      <c r="C69" s="51"/>
      <c r="D69" s="51"/>
      <c r="E69" s="51"/>
      <c r="F69" s="51"/>
    </row>
    <row r="70" spans="1:6" x14ac:dyDescent="0.25">
      <c r="A70" s="51"/>
      <c r="B70" s="51"/>
      <c r="C70" s="51"/>
      <c r="D70" s="51"/>
      <c r="E70" s="51"/>
      <c r="F70" s="51"/>
    </row>
    <row r="71" spans="1:6" x14ac:dyDescent="0.25">
      <c r="A71" s="51"/>
      <c r="B71" s="51"/>
      <c r="C71" s="51"/>
      <c r="D71" s="51"/>
      <c r="E71" s="51"/>
      <c r="F71" s="51"/>
    </row>
    <row r="72" spans="1:6" x14ac:dyDescent="0.25">
      <c r="A72" s="51"/>
      <c r="B72" s="51"/>
      <c r="C72" s="51"/>
      <c r="D72" s="51"/>
      <c r="E72" s="51"/>
      <c r="F72" s="51"/>
    </row>
    <row r="73" spans="1:6" x14ac:dyDescent="0.25">
      <c r="A73" s="51"/>
      <c r="B73" s="51"/>
      <c r="C73" s="51"/>
      <c r="D73" s="51"/>
      <c r="E73" s="51"/>
      <c r="F73" s="51"/>
    </row>
    <row r="74" spans="1:6" x14ac:dyDescent="0.25">
      <c r="A74" s="51"/>
      <c r="B74" s="51"/>
      <c r="C74" s="51"/>
      <c r="D74" s="51"/>
      <c r="E74" s="51"/>
      <c r="F74" s="51"/>
    </row>
    <row r="75" spans="1:6" x14ac:dyDescent="0.25">
      <c r="A75" s="51"/>
      <c r="B75" s="51"/>
      <c r="C75" s="51"/>
      <c r="D75" s="51"/>
      <c r="E75" s="51"/>
      <c r="F75" s="51"/>
    </row>
    <row r="76" spans="1:6" x14ac:dyDescent="0.25">
      <c r="A76" s="51"/>
      <c r="B76" s="51"/>
      <c r="C76" s="51"/>
      <c r="D76" s="51"/>
      <c r="E76" s="51"/>
      <c r="F76" s="51"/>
    </row>
    <row r="77" spans="1:6" x14ac:dyDescent="0.25">
      <c r="A77" s="51"/>
      <c r="B77" s="51"/>
      <c r="C77" s="51"/>
      <c r="D77" s="51"/>
      <c r="E77" s="51"/>
      <c r="F77" s="51"/>
    </row>
    <row r="78" spans="1:6" x14ac:dyDescent="0.25">
      <c r="A78" s="51"/>
      <c r="B78" s="51"/>
      <c r="C78" s="51"/>
      <c r="D78" s="51"/>
      <c r="E78" s="51"/>
      <c r="F78" s="51"/>
    </row>
    <row r="79" spans="1:6" x14ac:dyDescent="0.25">
      <c r="A79" s="51"/>
      <c r="B79" s="51"/>
      <c r="C79" s="51"/>
      <c r="D79" s="51"/>
      <c r="E79" s="51"/>
      <c r="F79" s="51"/>
    </row>
    <row r="80" spans="1:6" x14ac:dyDescent="0.25">
      <c r="A80" s="51"/>
      <c r="B80" s="51"/>
      <c r="C80" s="51"/>
      <c r="D80" s="51"/>
      <c r="E80" s="51"/>
      <c r="F80" s="51"/>
    </row>
    <row r="81" spans="1:6" x14ac:dyDescent="0.25">
      <c r="A81" s="51"/>
      <c r="B81" s="51"/>
      <c r="C81" s="51"/>
      <c r="D81" s="51"/>
      <c r="E81" s="51"/>
      <c r="F81" s="51"/>
    </row>
    <row r="82" spans="1:6" x14ac:dyDescent="0.25">
      <c r="A82" s="51"/>
      <c r="B82" s="51"/>
      <c r="C82" s="51"/>
      <c r="D82" s="51"/>
      <c r="E82" s="51"/>
      <c r="F82" s="51"/>
    </row>
    <row r="83" spans="1:6" x14ac:dyDescent="0.25">
      <c r="A83" s="51"/>
      <c r="B83" s="51"/>
      <c r="C83" s="51"/>
      <c r="D83" s="51"/>
      <c r="E83" s="51"/>
      <c r="F83" s="51"/>
    </row>
    <row r="84" spans="1:6" x14ac:dyDescent="0.25">
      <c r="A84" s="51"/>
      <c r="B84" s="51"/>
      <c r="C84" s="51"/>
      <c r="D84" s="51"/>
      <c r="E84" s="51"/>
      <c r="F84" s="51"/>
    </row>
    <row r="85" spans="1:6" x14ac:dyDescent="0.25">
      <c r="A85" s="51"/>
      <c r="B85" s="51"/>
      <c r="C85" s="51"/>
      <c r="D85" s="51"/>
      <c r="E85" s="51"/>
      <c r="F85" s="51"/>
    </row>
    <row r="86" spans="1:6" x14ac:dyDescent="0.25">
      <c r="A86" s="51"/>
      <c r="B86" s="51"/>
      <c r="C86" s="51"/>
      <c r="D86" s="51"/>
      <c r="E86" s="51"/>
      <c r="F86" s="51"/>
    </row>
    <row r="87" spans="1:6" x14ac:dyDescent="0.25">
      <c r="A87" s="51"/>
      <c r="B87" s="51"/>
      <c r="C87" s="51"/>
      <c r="D87" s="51"/>
      <c r="E87" s="51"/>
      <c r="F87" s="51"/>
    </row>
    <row r="88" spans="1:6" x14ac:dyDescent="0.25">
      <c r="A88" s="51"/>
      <c r="B88" s="51"/>
      <c r="C88" s="51"/>
      <c r="D88" s="51"/>
      <c r="E88" s="51"/>
      <c r="F88" s="51"/>
    </row>
    <row r="89" spans="1:6" x14ac:dyDescent="0.25">
      <c r="A89" s="51"/>
      <c r="B89" s="51"/>
      <c r="C89" s="51"/>
      <c r="D89" s="51"/>
      <c r="E89" s="51"/>
      <c r="F89" s="51"/>
    </row>
    <row r="90" spans="1:6" x14ac:dyDescent="0.25">
      <c r="A90" s="51"/>
      <c r="B90" s="51"/>
      <c r="C90" s="51"/>
      <c r="D90" s="51"/>
      <c r="E90" s="51"/>
      <c r="F90" s="51"/>
    </row>
    <row r="91" spans="1:6" x14ac:dyDescent="0.25">
      <c r="A91" s="51"/>
      <c r="B91" s="51"/>
      <c r="C91" s="51"/>
      <c r="D91" s="51"/>
      <c r="E91" s="51"/>
      <c r="F91" s="51"/>
    </row>
    <row r="92" spans="1:6" x14ac:dyDescent="0.25">
      <c r="A92" s="51"/>
      <c r="B92" s="51"/>
      <c r="C92" s="51"/>
      <c r="D92" s="51"/>
      <c r="E92" s="51"/>
      <c r="F92" s="51"/>
    </row>
    <row r="93" spans="1:6" x14ac:dyDescent="0.25">
      <c r="A93" s="51"/>
      <c r="B93" s="51"/>
      <c r="C93" s="51"/>
      <c r="D93" s="51"/>
      <c r="E93" s="51"/>
      <c r="F93" s="51"/>
    </row>
    <row r="94" spans="1:6" x14ac:dyDescent="0.25">
      <c r="A94" s="51"/>
      <c r="B94" s="51"/>
      <c r="C94" s="51"/>
      <c r="D94" s="51"/>
      <c r="E94" s="51"/>
      <c r="F94" s="51"/>
    </row>
    <row r="95" spans="1:6" x14ac:dyDescent="0.25">
      <c r="A95" s="51"/>
      <c r="B95" s="51"/>
      <c r="C95" s="51"/>
      <c r="D95" s="51"/>
      <c r="E95" s="51"/>
      <c r="F95" s="51"/>
    </row>
    <row r="96" spans="1:6" x14ac:dyDescent="0.25">
      <c r="A96" s="51"/>
      <c r="B96" s="51"/>
      <c r="C96" s="51"/>
      <c r="D96" s="51"/>
      <c r="E96" s="51"/>
      <c r="F96" s="51"/>
    </row>
    <row r="97" spans="1:6" x14ac:dyDescent="0.25">
      <c r="A97" s="51"/>
      <c r="B97" s="51"/>
      <c r="C97" s="51"/>
      <c r="D97" s="51"/>
      <c r="E97" s="51"/>
      <c r="F97" s="51"/>
    </row>
    <row r="98" spans="1:6" x14ac:dyDescent="0.25">
      <c r="A98" s="51"/>
      <c r="B98" s="51"/>
      <c r="C98" s="51"/>
      <c r="D98" s="51"/>
      <c r="E98" s="51"/>
      <c r="F98" s="51"/>
    </row>
    <row r="99" spans="1:6" x14ac:dyDescent="0.25">
      <c r="A99" s="51"/>
      <c r="B99" s="51"/>
      <c r="C99" s="51"/>
      <c r="D99" s="51"/>
      <c r="E99" s="51"/>
      <c r="F99" s="51"/>
    </row>
    <row r="100" spans="1:6" x14ac:dyDescent="0.25">
      <c r="A100" s="51"/>
      <c r="B100" s="51"/>
      <c r="C100" s="51"/>
      <c r="D100" s="51"/>
      <c r="E100" s="51"/>
      <c r="F100" s="51"/>
    </row>
    <row r="101" spans="1:6" x14ac:dyDescent="0.25">
      <c r="A101" s="51"/>
      <c r="B101" s="51"/>
      <c r="C101" s="51"/>
      <c r="D101" s="51"/>
      <c r="E101" s="51"/>
      <c r="F101" s="51"/>
    </row>
    <row r="102" spans="1:6" x14ac:dyDescent="0.25">
      <c r="A102" s="51"/>
      <c r="B102" s="51"/>
      <c r="C102" s="51"/>
      <c r="D102" s="51"/>
      <c r="E102" s="51"/>
      <c r="F102" s="51"/>
    </row>
    <row r="103" spans="1:6" x14ac:dyDescent="0.25">
      <c r="A103" s="51"/>
      <c r="B103" s="51"/>
      <c r="C103" s="51"/>
      <c r="D103" s="51"/>
      <c r="E103" s="51"/>
      <c r="F103" s="51"/>
    </row>
    <row r="104" spans="1:6" x14ac:dyDescent="0.25">
      <c r="A104" s="51"/>
      <c r="B104" s="51"/>
      <c r="C104" s="51"/>
      <c r="D104" s="51"/>
      <c r="E104" s="51"/>
      <c r="F104" s="51"/>
    </row>
    <row r="105" spans="1:6" x14ac:dyDescent="0.25">
      <c r="A105" s="51"/>
      <c r="B105" s="51"/>
      <c r="C105" s="51"/>
      <c r="D105" s="51"/>
      <c r="E105" s="51"/>
      <c r="F105" s="51"/>
    </row>
    <row r="106" spans="1:6" x14ac:dyDescent="0.25">
      <c r="A106" s="51"/>
      <c r="B106" s="51"/>
      <c r="C106" s="51"/>
      <c r="D106" s="51"/>
      <c r="E106" s="51"/>
      <c r="F106" s="51"/>
    </row>
    <row r="107" spans="1:6" x14ac:dyDescent="0.25">
      <c r="A107" s="51"/>
      <c r="B107" s="51"/>
      <c r="C107" s="51"/>
      <c r="D107" s="51"/>
      <c r="E107" s="51"/>
      <c r="F107" s="51"/>
    </row>
    <row r="108" spans="1:6" x14ac:dyDescent="0.25">
      <c r="A108" s="51"/>
      <c r="B108" s="51"/>
      <c r="C108" s="51"/>
      <c r="D108" s="51"/>
      <c r="E108" s="51"/>
      <c r="F108" s="51"/>
    </row>
    <row r="109" spans="1:6" x14ac:dyDescent="0.25">
      <c r="A109" s="51"/>
      <c r="B109" s="51"/>
      <c r="C109" s="51"/>
      <c r="D109" s="51"/>
      <c r="E109" s="51"/>
      <c r="F109" s="51"/>
    </row>
    <row r="110" spans="1:6" x14ac:dyDescent="0.25">
      <c r="A110" s="51"/>
      <c r="B110" s="51"/>
      <c r="C110" s="51"/>
      <c r="D110" s="51"/>
      <c r="E110" s="51"/>
      <c r="F110" s="51"/>
    </row>
    <row r="111" spans="1:6" x14ac:dyDescent="0.25">
      <c r="A111" s="51"/>
      <c r="B111" s="51"/>
      <c r="C111" s="51"/>
      <c r="D111" s="51"/>
      <c r="E111" s="51"/>
      <c r="F111" s="51"/>
    </row>
    <row r="112" spans="1:6" x14ac:dyDescent="0.25">
      <c r="A112" s="51"/>
      <c r="B112" s="51"/>
      <c r="C112" s="51"/>
      <c r="D112" s="51"/>
      <c r="E112" s="51"/>
      <c r="F112" s="51"/>
    </row>
    <row r="113" spans="1:6" x14ac:dyDescent="0.25">
      <c r="A113" s="51"/>
      <c r="B113" s="51"/>
      <c r="C113" s="51"/>
      <c r="D113" s="51"/>
      <c r="E113" s="51"/>
      <c r="F113" s="51"/>
    </row>
    <row r="114" spans="1:6" x14ac:dyDescent="0.25">
      <c r="A114" s="51"/>
      <c r="B114" s="51"/>
      <c r="C114" s="51"/>
      <c r="D114" s="51"/>
      <c r="E114" s="51"/>
      <c r="F114" s="51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2"/>
  <sheetViews>
    <sheetView topLeftCell="A25" workbookViewId="0">
      <selection activeCell="C48" sqref="C48"/>
    </sheetView>
  </sheetViews>
  <sheetFormatPr defaultRowHeight="15" x14ac:dyDescent="0.25"/>
  <cols>
    <col min="1" max="1" width="16" customWidth="1"/>
    <col min="2" max="2" width="24.140625" customWidth="1"/>
    <col min="3" max="3" width="40.140625" customWidth="1"/>
  </cols>
  <sheetData>
    <row r="2" spans="1:3" ht="35.25" customHeight="1" x14ac:dyDescent="0.25">
      <c r="A2" s="196" t="s">
        <v>253</v>
      </c>
      <c r="B2" s="196"/>
      <c r="C2" s="196"/>
    </row>
    <row r="3" spans="1:3" ht="18" customHeight="1" x14ac:dyDescent="0.25">
      <c r="A3" s="197" t="s">
        <v>254</v>
      </c>
      <c r="B3" s="198"/>
      <c r="C3" s="199"/>
    </row>
    <row r="4" spans="1:3" x14ac:dyDescent="0.25">
      <c r="A4" s="90" t="s">
        <v>255</v>
      </c>
      <c r="B4" s="91" t="s">
        <v>256</v>
      </c>
      <c r="C4" s="92" t="s">
        <v>257</v>
      </c>
    </row>
    <row r="5" spans="1:3" ht="36" x14ac:dyDescent="0.25">
      <c r="A5" s="93"/>
      <c r="B5" s="93"/>
      <c r="C5" s="94" t="s">
        <v>258</v>
      </c>
    </row>
    <row r="6" spans="1:3" x14ac:dyDescent="0.25">
      <c r="A6" s="95" t="s">
        <v>259</v>
      </c>
      <c r="B6" s="96"/>
      <c r="C6" s="97"/>
    </row>
    <row r="7" spans="1:3" x14ac:dyDescent="0.25">
      <c r="A7" s="98" t="s">
        <v>260</v>
      </c>
      <c r="B7" s="99" t="s">
        <v>261</v>
      </c>
      <c r="C7" s="100">
        <v>0.2</v>
      </c>
    </row>
    <row r="8" spans="1:3" x14ac:dyDescent="0.25">
      <c r="A8" s="101" t="s">
        <v>262</v>
      </c>
      <c r="B8" s="102" t="s">
        <v>263</v>
      </c>
      <c r="C8" s="103">
        <v>1.4999999999999999E-2</v>
      </c>
    </row>
    <row r="9" spans="1:3" x14ac:dyDescent="0.25">
      <c r="A9" s="98" t="s">
        <v>264</v>
      </c>
      <c r="B9" s="99" t="s">
        <v>265</v>
      </c>
      <c r="C9" s="100">
        <v>0.01</v>
      </c>
    </row>
    <row r="10" spans="1:3" x14ac:dyDescent="0.25">
      <c r="A10" s="101" t="s">
        <v>266</v>
      </c>
      <c r="B10" s="102" t="s">
        <v>267</v>
      </c>
      <c r="C10" s="103">
        <v>2E-3</v>
      </c>
    </row>
    <row r="11" spans="1:3" x14ac:dyDescent="0.25">
      <c r="A11" s="98" t="s">
        <v>268</v>
      </c>
      <c r="B11" s="99" t="s">
        <v>269</v>
      </c>
      <c r="C11" s="100">
        <v>6.0000000000000001E-3</v>
      </c>
    </row>
    <row r="12" spans="1:3" x14ac:dyDescent="0.25">
      <c r="A12" s="101" t="s">
        <v>270</v>
      </c>
      <c r="B12" s="104" t="s">
        <v>271</v>
      </c>
      <c r="C12" s="103">
        <v>2.5000000000000001E-2</v>
      </c>
    </row>
    <row r="13" spans="1:3" ht="60" x14ac:dyDescent="0.25">
      <c r="A13" s="98" t="s">
        <v>272</v>
      </c>
      <c r="B13" s="105" t="s">
        <v>273</v>
      </c>
      <c r="C13" s="100">
        <v>0.03</v>
      </c>
    </row>
    <row r="14" spans="1:3" x14ac:dyDescent="0.25">
      <c r="A14" s="101" t="s">
        <v>274</v>
      </c>
      <c r="B14" s="102" t="s">
        <v>275</v>
      </c>
      <c r="C14" s="103">
        <v>0.08</v>
      </c>
    </row>
    <row r="15" spans="1:3" x14ac:dyDescent="0.25">
      <c r="A15" s="98" t="s">
        <v>276</v>
      </c>
      <c r="B15" s="99" t="s">
        <v>277</v>
      </c>
      <c r="C15" s="100">
        <v>0</v>
      </c>
    </row>
    <row r="16" spans="1:3" x14ac:dyDescent="0.25">
      <c r="A16" s="106" t="s">
        <v>278</v>
      </c>
      <c r="B16" s="106" t="s">
        <v>279</v>
      </c>
      <c r="C16" s="107">
        <v>0.36799999999999999</v>
      </c>
    </row>
    <row r="17" spans="1:3" x14ac:dyDescent="0.25">
      <c r="A17" s="95" t="s">
        <v>280</v>
      </c>
      <c r="B17" s="96"/>
      <c r="C17" s="97"/>
    </row>
    <row r="18" spans="1:3" ht="24" x14ac:dyDescent="0.25">
      <c r="A18" s="98" t="s">
        <v>281</v>
      </c>
      <c r="B18" s="105" t="s">
        <v>282</v>
      </c>
      <c r="C18" s="94" t="s">
        <v>283</v>
      </c>
    </row>
    <row r="19" spans="1:3" x14ac:dyDescent="0.25">
      <c r="A19" s="101" t="s">
        <v>284</v>
      </c>
      <c r="B19" s="102" t="s">
        <v>285</v>
      </c>
      <c r="C19" s="108" t="s">
        <v>283</v>
      </c>
    </row>
    <row r="20" spans="1:3" x14ac:dyDescent="0.25">
      <c r="A20" s="98" t="s">
        <v>286</v>
      </c>
      <c r="B20" s="105" t="s">
        <v>287</v>
      </c>
      <c r="C20" s="100">
        <v>7.1000000000000004E-3</v>
      </c>
    </row>
    <row r="21" spans="1:3" x14ac:dyDescent="0.25">
      <c r="A21" s="101" t="s">
        <v>288</v>
      </c>
      <c r="B21" s="104" t="s">
        <v>289</v>
      </c>
      <c r="C21" s="103">
        <v>8.3299999999999999E-2</v>
      </c>
    </row>
    <row r="22" spans="1:3" x14ac:dyDescent="0.25">
      <c r="A22" s="98" t="s">
        <v>290</v>
      </c>
      <c r="B22" s="105" t="s">
        <v>291</v>
      </c>
      <c r="C22" s="100">
        <v>5.9999999999999995E-4</v>
      </c>
    </row>
    <row r="23" spans="1:3" ht="36" x14ac:dyDescent="0.25">
      <c r="A23" s="101" t="s">
        <v>292</v>
      </c>
      <c r="B23" s="104" t="s">
        <v>293</v>
      </c>
      <c r="C23" s="103">
        <v>5.5999999999999999E-3</v>
      </c>
    </row>
    <row r="24" spans="1:3" x14ac:dyDescent="0.25">
      <c r="A24" s="98" t="s">
        <v>294</v>
      </c>
      <c r="B24" s="105" t="s">
        <v>295</v>
      </c>
      <c r="C24" s="94" t="s">
        <v>283</v>
      </c>
    </row>
    <row r="25" spans="1:3" x14ac:dyDescent="0.25">
      <c r="A25" s="101" t="s">
        <v>296</v>
      </c>
      <c r="B25" s="104" t="s">
        <v>297</v>
      </c>
      <c r="C25" s="103">
        <v>8.9999999999999998E-4</v>
      </c>
    </row>
    <row r="26" spans="1:3" x14ac:dyDescent="0.25">
      <c r="A26" s="98" t="s">
        <v>298</v>
      </c>
      <c r="B26" s="105" t="s">
        <v>299</v>
      </c>
      <c r="C26" s="100">
        <v>6.25E-2</v>
      </c>
    </row>
    <row r="27" spans="1:3" x14ac:dyDescent="0.25">
      <c r="A27" s="101" t="s">
        <v>300</v>
      </c>
      <c r="B27" s="104" t="s">
        <v>301</v>
      </c>
      <c r="C27" s="103">
        <v>2.0000000000000001E-4</v>
      </c>
    </row>
    <row r="28" spans="1:3" x14ac:dyDescent="0.25">
      <c r="A28" s="109" t="s">
        <v>302</v>
      </c>
      <c r="B28" s="109" t="s">
        <v>279</v>
      </c>
      <c r="C28" s="110">
        <v>0.16020000000000001</v>
      </c>
    </row>
    <row r="29" spans="1:3" x14ac:dyDescent="0.25">
      <c r="A29" s="95" t="s">
        <v>303</v>
      </c>
      <c r="B29" s="96"/>
      <c r="C29" s="97"/>
    </row>
    <row r="30" spans="1:3" x14ac:dyDescent="0.25">
      <c r="A30" s="98" t="s">
        <v>304</v>
      </c>
      <c r="B30" s="105" t="s">
        <v>305</v>
      </c>
      <c r="C30" s="100">
        <v>3.6400000000000002E-2</v>
      </c>
    </row>
    <row r="31" spans="1:3" x14ac:dyDescent="0.25">
      <c r="A31" s="101" t="s">
        <v>306</v>
      </c>
      <c r="B31" s="104" t="s">
        <v>307</v>
      </c>
      <c r="C31" s="103">
        <v>8.9999999999999998E-4</v>
      </c>
    </row>
    <row r="32" spans="1:3" x14ac:dyDescent="0.25">
      <c r="A32" s="98" t="s">
        <v>308</v>
      </c>
      <c r="B32" s="105" t="s">
        <v>309</v>
      </c>
      <c r="C32" s="100">
        <v>3.6700000000000003E-2</v>
      </c>
    </row>
    <row r="33" spans="1:3" ht="24" x14ac:dyDescent="0.25">
      <c r="A33" s="101" t="s">
        <v>310</v>
      </c>
      <c r="B33" s="104" t="s">
        <v>311</v>
      </c>
      <c r="C33" s="103">
        <v>3.5299999999999998E-2</v>
      </c>
    </row>
    <row r="34" spans="1:3" x14ac:dyDescent="0.25">
      <c r="A34" s="98" t="s">
        <v>312</v>
      </c>
      <c r="B34" s="105" t="s">
        <v>313</v>
      </c>
      <c r="C34" s="100">
        <v>3.0999999999999999E-3</v>
      </c>
    </row>
    <row r="35" spans="1:3" x14ac:dyDescent="0.25">
      <c r="A35" s="106" t="s">
        <v>314</v>
      </c>
      <c r="B35" s="106" t="s">
        <v>279</v>
      </c>
      <c r="C35" s="107">
        <v>0.1124</v>
      </c>
    </row>
    <row r="36" spans="1:3" x14ac:dyDescent="0.25">
      <c r="A36" s="95" t="s">
        <v>315</v>
      </c>
      <c r="B36" s="96"/>
      <c r="C36" s="97"/>
    </row>
    <row r="37" spans="1:3" ht="24" x14ac:dyDescent="0.25">
      <c r="A37" s="98" t="s">
        <v>316</v>
      </c>
      <c r="B37" s="105" t="s">
        <v>317</v>
      </c>
      <c r="C37" s="100">
        <v>5.8999999999999997E-2</v>
      </c>
    </row>
    <row r="38" spans="1:3" ht="60" x14ac:dyDescent="0.25">
      <c r="A38" s="111" t="s">
        <v>318</v>
      </c>
      <c r="B38" s="104" t="s">
        <v>319</v>
      </c>
      <c r="C38" s="112">
        <v>3.2000000000000002E-3</v>
      </c>
    </row>
    <row r="39" spans="1:3" x14ac:dyDescent="0.25">
      <c r="A39" s="109" t="s">
        <v>320</v>
      </c>
      <c r="B39" s="109" t="s">
        <v>279</v>
      </c>
      <c r="C39" s="110">
        <v>6.2199999999999998E-2</v>
      </c>
    </row>
    <row r="40" spans="1:3" x14ac:dyDescent="0.25">
      <c r="A40" s="113" t="s">
        <v>321</v>
      </c>
      <c r="B40" s="114"/>
      <c r="C40" s="115">
        <v>0.70279999999999998</v>
      </c>
    </row>
    <row r="41" spans="1:3" x14ac:dyDescent="0.25">
      <c r="A41" s="116"/>
      <c r="B41" s="116" t="s">
        <v>322</v>
      </c>
      <c r="C41" s="116"/>
    </row>
    <row r="42" spans="1:3" x14ac:dyDescent="0.25">
      <c r="A42" s="116"/>
      <c r="B42" s="116" t="s">
        <v>323</v>
      </c>
      <c r="C42" s="116"/>
    </row>
  </sheetData>
  <mergeCells count="2">
    <mergeCell ref="A2:C2"/>
    <mergeCell ref="A3:C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D22" sqref="D22"/>
    </sheetView>
  </sheetViews>
  <sheetFormatPr defaultRowHeight="15" x14ac:dyDescent="0.25"/>
  <cols>
    <col min="1" max="1" width="4.42578125" customWidth="1"/>
    <col min="2" max="2" width="25.5703125" customWidth="1"/>
    <col min="3" max="3" width="18.5703125" customWidth="1"/>
    <col min="4" max="4" width="19.7109375" customWidth="1"/>
    <col min="5" max="5" width="17.140625" customWidth="1"/>
  </cols>
  <sheetData>
    <row r="2" spans="1:5" ht="18.75" x14ac:dyDescent="0.3">
      <c r="A2" s="200" t="s">
        <v>324</v>
      </c>
      <c r="B2" s="200"/>
      <c r="C2" s="200"/>
      <c r="D2" s="200"/>
      <c r="E2" s="200"/>
    </row>
    <row r="3" spans="1:5" ht="15.75" thickBot="1" x14ac:dyDescent="0.3"/>
    <row r="4" spans="1:5" ht="15.75" thickBot="1" x14ac:dyDescent="0.3">
      <c r="A4" s="117"/>
      <c r="B4" s="118" t="s">
        <v>325</v>
      </c>
      <c r="C4" s="118" t="s">
        <v>326</v>
      </c>
      <c r="D4" s="118" t="s">
        <v>327</v>
      </c>
      <c r="E4" s="119" t="s">
        <v>328</v>
      </c>
    </row>
    <row r="5" spans="1:5" x14ac:dyDescent="0.25">
      <c r="A5" s="85">
        <v>1</v>
      </c>
      <c r="B5" s="120" t="s">
        <v>329</v>
      </c>
      <c r="C5" s="121">
        <v>1813.93</v>
      </c>
      <c r="D5" s="122"/>
      <c r="E5" s="123">
        <f>SUM(C5:D5)</f>
        <v>1813.93</v>
      </c>
    </row>
    <row r="6" spans="1:5" x14ac:dyDescent="0.25">
      <c r="A6" s="85">
        <v>2</v>
      </c>
      <c r="B6" s="48" t="s">
        <v>330</v>
      </c>
      <c r="C6" s="124">
        <v>1480.49</v>
      </c>
      <c r="D6" s="125"/>
      <c r="E6" s="86">
        <f t="shared" ref="E6:E15" si="0">SUM(C6:D6)</f>
        <v>1480.49</v>
      </c>
    </row>
    <row r="7" spans="1:5" x14ac:dyDescent="0.25">
      <c r="A7" s="85">
        <v>3</v>
      </c>
      <c r="B7" s="48" t="s">
        <v>331</v>
      </c>
      <c r="C7" s="124">
        <v>2172.7800000000002</v>
      </c>
      <c r="D7" s="125"/>
      <c r="E7" s="86">
        <f t="shared" si="0"/>
        <v>2172.7800000000002</v>
      </c>
    </row>
    <row r="8" spans="1:5" x14ac:dyDescent="0.25">
      <c r="A8" s="85">
        <v>4</v>
      </c>
      <c r="B8" s="48" t="s">
        <v>332</v>
      </c>
      <c r="C8" s="124">
        <v>1859.54</v>
      </c>
      <c r="D8" s="125"/>
      <c r="E8" s="86">
        <f t="shared" si="0"/>
        <v>1859.54</v>
      </c>
    </row>
    <row r="9" spans="1:5" x14ac:dyDescent="0.25">
      <c r="A9" s="85">
        <v>5</v>
      </c>
      <c r="B9" s="48" t="s">
        <v>333</v>
      </c>
      <c r="C9" s="124">
        <v>368.06</v>
      </c>
      <c r="D9" s="125"/>
      <c r="E9" s="86">
        <f t="shared" si="0"/>
        <v>368.06</v>
      </c>
    </row>
    <row r="10" spans="1:5" x14ac:dyDescent="0.25">
      <c r="A10" s="85">
        <v>6</v>
      </c>
      <c r="B10" s="48" t="s">
        <v>334</v>
      </c>
      <c r="C10" s="124">
        <v>512.45000000000005</v>
      </c>
      <c r="D10" s="125"/>
      <c r="E10" s="86">
        <f t="shared" si="0"/>
        <v>512.45000000000005</v>
      </c>
    </row>
    <row r="11" spans="1:5" x14ac:dyDescent="0.25">
      <c r="A11" s="85">
        <v>7</v>
      </c>
      <c r="B11" s="48" t="s">
        <v>335</v>
      </c>
      <c r="C11" s="124">
        <v>2028.56</v>
      </c>
      <c r="D11" s="125"/>
      <c r="E11" s="86">
        <f t="shared" si="0"/>
        <v>2028.56</v>
      </c>
    </row>
    <row r="12" spans="1:5" x14ac:dyDescent="0.25">
      <c r="A12" s="85">
        <v>8</v>
      </c>
      <c r="B12" s="48" t="s">
        <v>340</v>
      </c>
      <c r="C12" s="124">
        <v>2668.75</v>
      </c>
      <c r="E12" s="86">
        <f>SUM(C12:C12)</f>
        <v>2668.75</v>
      </c>
    </row>
    <row r="13" spans="1:5" x14ac:dyDescent="0.25">
      <c r="A13" s="85">
        <v>9</v>
      </c>
      <c r="B13" s="48" t="s">
        <v>336</v>
      </c>
      <c r="C13" s="125"/>
      <c r="D13" s="124">
        <v>932.48</v>
      </c>
      <c r="E13" s="86"/>
    </row>
    <row r="14" spans="1:5" x14ac:dyDescent="0.25">
      <c r="A14" s="85">
        <v>10</v>
      </c>
      <c r="B14" s="48" t="s">
        <v>341</v>
      </c>
      <c r="C14" s="125"/>
      <c r="D14" s="124">
        <v>3648.51</v>
      </c>
      <c r="E14" s="86">
        <f t="shared" si="0"/>
        <v>3648.51</v>
      </c>
    </row>
    <row r="15" spans="1:5" x14ac:dyDescent="0.25">
      <c r="A15" s="85">
        <v>11</v>
      </c>
      <c r="B15" s="48" t="s">
        <v>337</v>
      </c>
      <c r="C15" s="125"/>
      <c r="D15" s="124">
        <v>10102.67</v>
      </c>
      <c r="E15" s="86">
        <f t="shared" si="0"/>
        <v>10102.67</v>
      </c>
    </row>
    <row r="16" spans="1:5" x14ac:dyDescent="0.25">
      <c r="A16" s="48"/>
      <c r="B16" s="126" t="s">
        <v>338</v>
      </c>
      <c r="C16" s="127">
        <f>SUM(C5:C15)</f>
        <v>12904.560000000001</v>
      </c>
      <c r="D16" s="127">
        <f>SUM(D5:D15)</f>
        <v>14683.66</v>
      </c>
      <c r="E16" s="128">
        <f>SUM(C16:D16)</f>
        <v>27588.22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ORÇAMENTO</vt:lpstr>
      <vt:lpstr>COTAÇÃO</vt:lpstr>
      <vt:lpstr>COMPOSIÇÃO</vt:lpstr>
      <vt:lpstr>BDI</vt:lpstr>
      <vt:lpstr>ENCARGOS SOCIAIS</vt:lpstr>
      <vt:lpstr>CRONOGRAMA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Hélio Maltz</dc:creator>
  <cp:lastModifiedBy>Flávia Ferreira Haase</cp:lastModifiedBy>
  <dcterms:created xsi:type="dcterms:W3CDTF">2019-05-29T12:19:46Z</dcterms:created>
  <dcterms:modified xsi:type="dcterms:W3CDTF">2019-07-18T12:56:02Z</dcterms:modified>
</cp:coreProperties>
</file>