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-CEL - COMISSÕES ESPECIAIS\1-CEL - MASTER (Simone e Ana)\EDITAIS de T PREÇOS - 2017\T PREÇOS 04-2017 Execução Projeto Subestação\"/>
    </mc:Choice>
  </mc:AlternateContent>
  <bookViews>
    <workbookView xWindow="0" yWindow="90" windowWidth="23250" windowHeight="12585" activeTab="1"/>
  </bookViews>
  <sheets>
    <sheet name="Planilha de Serviços" sheetId="1" r:id="rId1"/>
    <sheet name="Cronograma" sheetId="6" r:id="rId2"/>
    <sheet name="Composição BDI" sheetId="5" r:id="rId3"/>
  </sheets>
  <definedNames>
    <definedName name="_xlnm._FilterDatabase" localSheetId="1" hidden="1">#REF!</definedName>
    <definedName name="_xlnm._FilterDatabase" hidden="1">#REF!</definedName>
    <definedName name="aaa" localSheetId="1">#REF!</definedName>
    <definedName name="aaa">#REF!</definedName>
    <definedName name="_xlnm.Print_Area" localSheetId="0">'Planilha de Serviços'!$A$1:$J$77</definedName>
    <definedName name="_xlnm.Print_Area">#REF!</definedName>
    <definedName name="_xlnm.Database" localSheetId="1">#REF!</definedName>
    <definedName name="_xlnm.Database">#REF!</definedName>
    <definedName name="ccc" localSheetId="1">#REF!</definedName>
    <definedName name="ccc">#REF!</definedName>
    <definedName name="ccccccc" localSheetId="1">#REF!</definedName>
    <definedName name="ccccccc">#REF!</definedName>
    <definedName name="CQuantidadesValidReal" localSheetId="1">#REF!</definedName>
    <definedName name="CQuantidadesValidReal">#REF!</definedName>
    <definedName name="dddd" localSheetId="1">#REF!</definedName>
    <definedName name="dddd">#REF!</definedName>
    <definedName name="EGTYDF" localSheetId="1">#REF!</definedName>
    <definedName name="EGTYDF">#REF!</definedName>
    <definedName name="Excel_BuiltIn_Database" localSheetId="1">#REF!</definedName>
    <definedName name="Excel_BuiltIn_Database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2" localSheetId="1">#REF!</definedName>
    <definedName name="Excel_BuiltIn_Print_Area_2">#REF!</definedName>
    <definedName name="REFORÇO" localSheetId="1">#REF!,#REF!,#REF!,#REF!,#REF!,#REF!,#REF!,#REF!</definedName>
    <definedName name="REFORÇO">#REF!,#REF!,#REF!,#REF!,#REF!,#REF!,#REF!,#REF!</definedName>
    <definedName name="_xlnm.Print_Titles" localSheetId="1">Cronograma!$1:$11</definedName>
    <definedName name="_xlnm.Print_Titles" localSheetId="0">'Planilha de Serviços'!$1:$11</definedName>
    <definedName name="_xlnm.Print_Titles">#REF!</definedName>
    <definedName name="tudo" localSheetId="1">#REF!</definedName>
    <definedName name="tudo">#REF!</definedName>
  </definedNames>
  <calcPr calcId="152511"/>
</workbook>
</file>

<file path=xl/calcChain.xml><?xml version="1.0" encoding="utf-8"?>
<calcChain xmlns="http://schemas.openxmlformats.org/spreadsheetml/2006/main">
  <c r="H13" i="1" l="1"/>
  <c r="D81" i="6" l="1"/>
  <c r="E81" i="6"/>
  <c r="F81" i="6"/>
  <c r="G81" i="6"/>
  <c r="B81" i="6"/>
  <c r="C81" i="6"/>
  <c r="H81" i="6"/>
  <c r="I48" i="1"/>
  <c r="H48" i="1"/>
  <c r="J48" i="1" l="1"/>
  <c r="I81" i="6"/>
  <c r="J81" i="6" s="1"/>
  <c r="M82" i="6" s="1"/>
  <c r="B98" i="6" l="1"/>
  <c r="C98" i="6"/>
  <c r="D98" i="6"/>
  <c r="E98" i="6"/>
  <c r="B100" i="6"/>
  <c r="C100" i="6"/>
  <c r="D100" i="6"/>
  <c r="E100" i="6"/>
  <c r="B31" i="6"/>
  <c r="C31" i="6"/>
  <c r="D31" i="6"/>
  <c r="E31" i="6"/>
  <c r="B33" i="6"/>
  <c r="C33" i="6"/>
  <c r="D33" i="6"/>
  <c r="E33" i="6"/>
  <c r="B35" i="6"/>
  <c r="C35" i="6"/>
  <c r="D35" i="6"/>
  <c r="E35" i="6"/>
  <c r="B37" i="6"/>
  <c r="C37" i="6"/>
  <c r="D37" i="6"/>
  <c r="E37" i="6"/>
  <c r="B39" i="6"/>
  <c r="C39" i="6"/>
  <c r="D39" i="6"/>
  <c r="E39" i="6"/>
  <c r="B41" i="6"/>
  <c r="C41" i="6"/>
  <c r="D41" i="6"/>
  <c r="E41" i="6"/>
  <c r="B43" i="6"/>
  <c r="C43" i="6"/>
  <c r="D43" i="6"/>
  <c r="E43" i="6"/>
  <c r="B45" i="6"/>
  <c r="C45" i="6"/>
  <c r="D45" i="6"/>
  <c r="E45" i="6"/>
  <c r="B47" i="6"/>
  <c r="C47" i="6"/>
  <c r="D47" i="6"/>
  <c r="E47" i="6"/>
  <c r="B49" i="6"/>
  <c r="C49" i="6"/>
  <c r="D49" i="6"/>
  <c r="E49" i="6"/>
  <c r="B51" i="6"/>
  <c r="C51" i="6"/>
  <c r="D51" i="6"/>
  <c r="E51" i="6"/>
  <c r="B53" i="6"/>
  <c r="C53" i="6"/>
  <c r="D53" i="6"/>
  <c r="E53" i="6"/>
  <c r="B55" i="6"/>
  <c r="C55" i="6"/>
  <c r="D55" i="6"/>
  <c r="E55" i="6"/>
  <c r="B57" i="6"/>
  <c r="C57" i="6"/>
  <c r="D57" i="6"/>
  <c r="E57" i="6"/>
  <c r="B59" i="6"/>
  <c r="C59" i="6"/>
  <c r="D59" i="6"/>
  <c r="E59" i="6"/>
  <c r="B61" i="6"/>
  <c r="C61" i="6"/>
  <c r="D61" i="6"/>
  <c r="E61" i="6"/>
  <c r="B63" i="6"/>
  <c r="C63" i="6"/>
  <c r="D63" i="6"/>
  <c r="E63" i="6"/>
  <c r="B65" i="6"/>
  <c r="C65" i="6"/>
  <c r="D65" i="6"/>
  <c r="E65" i="6"/>
  <c r="B67" i="6"/>
  <c r="C67" i="6"/>
  <c r="D67" i="6"/>
  <c r="E67" i="6"/>
  <c r="B69" i="6"/>
  <c r="C69" i="6"/>
  <c r="D69" i="6"/>
  <c r="E69" i="6"/>
  <c r="B71" i="6"/>
  <c r="C71" i="6"/>
  <c r="D71" i="6"/>
  <c r="E71" i="6"/>
  <c r="B73" i="6"/>
  <c r="C73" i="6"/>
  <c r="D73" i="6"/>
  <c r="E73" i="6"/>
  <c r="B75" i="6"/>
  <c r="C75" i="6"/>
  <c r="D75" i="6"/>
  <c r="E75" i="6"/>
  <c r="B77" i="6"/>
  <c r="C77" i="6"/>
  <c r="D77" i="6"/>
  <c r="E77" i="6"/>
  <c r="B79" i="6"/>
  <c r="C79" i="6"/>
  <c r="D79" i="6"/>
  <c r="E79" i="6"/>
  <c r="B83" i="6"/>
  <c r="C83" i="6"/>
  <c r="D83" i="6"/>
  <c r="E83" i="6"/>
  <c r="B85" i="6"/>
  <c r="C85" i="6"/>
  <c r="D85" i="6"/>
  <c r="E85" i="6"/>
  <c r="B87" i="6"/>
  <c r="C87" i="6"/>
  <c r="D87" i="6"/>
  <c r="E87" i="6"/>
  <c r="B89" i="6"/>
  <c r="C89" i="6"/>
  <c r="D89" i="6"/>
  <c r="E89" i="6"/>
  <c r="B91" i="6"/>
  <c r="C91" i="6"/>
  <c r="D91" i="6"/>
  <c r="E91" i="6"/>
  <c r="B93" i="6"/>
  <c r="C93" i="6"/>
  <c r="D93" i="6"/>
  <c r="E93" i="6"/>
  <c r="B95" i="6"/>
  <c r="C95" i="6"/>
  <c r="D95" i="6"/>
  <c r="E95" i="6"/>
  <c r="B20" i="6"/>
  <c r="C20" i="6"/>
  <c r="D20" i="6"/>
  <c r="E20" i="6"/>
  <c r="B22" i="6"/>
  <c r="C22" i="6"/>
  <c r="D22" i="6"/>
  <c r="E22" i="6"/>
  <c r="B24" i="6"/>
  <c r="C24" i="6"/>
  <c r="D24" i="6"/>
  <c r="E24" i="6"/>
  <c r="B26" i="6"/>
  <c r="C26" i="6"/>
  <c r="D26" i="6"/>
  <c r="E26" i="6"/>
  <c r="B28" i="6"/>
  <c r="C28" i="6"/>
  <c r="D28" i="6"/>
  <c r="E28" i="6"/>
  <c r="B15" i="6"/>
  <c r="C15" i="6"/>
  <c r="D15" i="6"/>
  <c r="E15" i="6"/>
  <c r="B17" i="6"/>
  <c r="C17" i="6"/>
  <c r="D17" i="6"/>
  <c r="E17" i="6"/>
  <c r="B13" i="6"/>
  <c r="C13" i="6"/>
  <c r="D13" i="6"/>
  <c r="E13" i="6"/>
  <c r="G98" i="6"/>
  <c r="G100" i="6"/>
  <c r="F100" i="6"/>
  <c r="F98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57" i="6"/>
  <c r="G59" i="6"/>
  <c r="G61" i="6"/>
  <c r="G63" i="6"/>
  <c r="G65" i="6"/>
  <c r="G67" i="6"/>
  <c r="G69" i="6"/>
  <c r="G71" i="6"/>
  <c r="G73" i="6"/>
  <c r="G75" i="6"/>
  <c r="G77" i="6"/>
  <c r="G79" i="6"/>
  <c r="G83" i="6"/>
  <c r="G85" i="6"/>
  <c r="G87" i="6"/>
  <c r="G89" i="6"/>
  <c r="G91" i="6"/>
  <c r="G93" i="6"/>
  <c r="G95" i="6"/>
  <c r="F95" i="6"/>
  <c r="F93" i="6"/>
  <c r="F91" i="6"/>
  <c r="F89" i="6"/>
  <c r="F87" i="6"/>
  <c r="F85" i="6"/>
  <c r="F83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G28" i="6"/>
  <c r="G26" i="6"/>
  <c r="G24" i="6"/>
  <c r="G22" i="6"/>
  <c r="F28" i="6"/>
  <c r="F26" i="6"/>
  <c r="F24" i="6"/>
  <c r="F22" i="6"/>
  <c r="G20" i="6"/>
  <c r="F20" i="6"/>
  <c r="G17" i="6"/>
  <c r="G15" i="6"/>
  <c r="F17" i="6"/>
  <c r="F15" i="6"/>
  <c r="G13" i="6"/>
  <c r="F13" i="6"/>
  <c r="I14" i="1"/>
  <c r="I15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7" i="1"/>
  <c r="I58" i="1"/>
  <c r="H14" i="1"/>
  <c r="H15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7" i="1"/>
  <c r="H58" i="1"/>
  <c r="I13" i="1"/>
  <c r="N15" i="1"/>
  <c r="D16" i="5"/>
  <c r="D11" i="5"/>
  <c r="L43" i="1" l="1"/>
  <c r="L25" i="1"/>
  <c r="H85" i="6"/>
  <c r="L26" i="1"/>
  <c r="J21" i="1"/>
  <c r="I87" i="6"/>
  <c r="I55" i="6"/>
  <c r="H17" i="6"/>
  <c r="H28" i="6"/>
  <c r="I13" i="6"/>
  <c r="I17" i="6"/>
  <c r="I15" i="6"/>
  <c r="I28" i="6"/>
  <c r="I26" i="6"/>
  <c r="I24" i="6"/>
  <c r="I22" i="6"/>
  <c r="H95" i="6"/>
  <c r="I91" i="6"/>
  <c r="I89" i="6"/>
  <c r="H87" i="6"/>
  <c r="I83" i="6"/>
  <c r="I79" i="6"/>
  <c r="H77" i="6"/>
  <c r="I73" i="6"/>
  <c r="I71" i="6"/>
  <c r="H69" i="6"/>
  <c r="I65" i="6"/>
  <c r="I63" i="6"/>
  <c r="H61" i="6"/>
  <c r="I57" i="6"/>
  <c r="H55" i="6"/>
  <c r="I53" i="6"/>
  <c r="I51" i="6"/>
  <c r="H49" i="6"/>
  <c r="I45" i="6"/>
  <c r="I43" i="6"/>
  <c r="H41" i="6"/>
  <c r="I37" i="6"/>
  <c r="I35" i="6"/>
  <c r="H33" i="6"/>
  <c r="I100" i="6"/>
  <c r="I93" i="6"/>
  <c r="I85" i="6"/>
  <c r="J85" i="6" s="1"/>
  <c r="M86" i="6" s="1"/>
  <c r="I75" i="6"/>
  <c r="I67" i="6"/>
  <c r="I59" i="6"/>
  <c r="I47" i="6"/>
  <c r="I39" i="6"/>
  <c r="I31" i="6"/>
  <c r="I98" i="6"/>
  <c r="H13" i="6"/>
  <c r="H15" i="6"/>
  <c r="H75" i="6"/>
  <c r="H47" i="6"/>
  <c r="I77" i="6"/>
  <c r="I49" i="6"/>
  <c r="I20" i="6"/>
  <c r="H31" i="6"/>
  <c r="H67" i="6"/>
  <c r="H39" i="6"/>
  <c r="I69" i="6"/>
  <c r="I41" i="6"/>
  <c r="H93" i="6"/>
  <c r="H59" i="6"/>
  <c r="J59" i="6" s="1"/>
  <c r="M60" i="6" s="1"/>
  <c r="I95" i="6"/>
  <c r="I61" i="6"/>
  <c r="I33" i="6"/>
  <c r="H100" i="6"/>
  <c r="H98" i="6"/>
  <c r="H91" i="6"/>
  <c r="H83" i="6"/>
  <c r="H73" i="6"/>
  <c r="J73" i="6" s="1"/>
  <c r="L74" i="6" s="1"/>
  <c r="H65" i="6"/>
  <c r="H57" i="6"/>
  <c r="H53" i="6"/>
  <c r="H45" i="6"/>
  <c r="H37" i="6"/>
  <c r="H89" i="6"/>
  <c r="H79" i="6"/>
  <c r="H71" i="6"/>
  <c r="H63" i="6"/>
  <c r="H51" i="6"/>
  <c r="H43" i="6"/>
  <c r="H35" i="6"/>
  <c r="H20" i="6"/>
  <c r="H26" i="6"/>
  <c r="H24" i="6"/>
  <c r="J24" i="6" s="1"/>
  <c r="K25" i="6" s="1"/>
  <c r="H22" i="6"/>
  <c r="J22" i="6" s="1"/>
  <c r="K23" i="6" s="1"/>
  <c r="L30" i="1"/>
  <c r="M30" i="1" s="1"/>
  <c r="L40" i="1"/>
  <c r="L44" i="1"/>
  <c r="J52" i="1"/>
  <c r="J39" i="1"/>
  <c r="J33" i="1"/>
  <c r="J25" i="1"/>
  <c r="L34" i="1"/>
  <c r="M34" i="1" s="1"/>
  <c r="L36" i="1"/>
  <c r="M36" i="1" s="1"/>
  <c r="J57" i="1"/>
  <c r="J43" i="1"/>
  <c r="J29" i="1"/>
  <c r="J20" i="1"/>
  <c r="J15" i="1"/>
  <c r="L27" i="1"/>
  <c r="L41" i="1"/>
  <c r="J34" i="1"/>
  <c r="J17" i="1"/>
  <c r="L31" i="1"/>
  <c r="M31" i="1" s="1"/>
  <c r="L37" i="1"/>
  <c r="M37" i="1" s="1"/>
  <c r="J13" i="1"/>
  <c r="J38" i="1"/>
  <c r="J35" i="1"/>
  <c r="J32" i="1"/>
  <c r="J24" i="1"/>
  <c r="J19" i="1"/>
  <c r="J14" i="1"/>
  <c r="J36" i="1"/>
  <c r="L28" i="1"/>
  <c r="L32" i="1"/>
  <c r="M32" i="1" s="1"/>
  <c r="L35" i="1"/>
  <c r="M35" i="1" s="1"/>
  <c r="L38" i="1"/>
  <c r="M38" i="1" s="1"/>
  <c r="L42" i="1"/>
  <c r="J54" i="1"/>
  <c r="J45" i="1"/>
  <c r="J41" i="1"/>
  <c r="J37" i="1"/>
  <c r="J31" i="1"/>
  <c r="J27" i="1"/>
  <c r="J23" i="1"/>
  <c r="J18" i="1"/>
  <c r="L29" i="1"/>
  <c r="L33" i="1"/>
  <c r="M33" i="1" s="1"/>
  <c r="L39" i="1"/>
  <c r="J58" i="1"/>
  <c r="J53" i="1"/>
  <c r="J44" i="1"/>
  <c r="J30" i="1"/>
  <c r="J55" i="1"/>
  <c r="J46" i="1"/>
  <c r="J42" i="1"/>
  <c r="J28" i="1"/>
  <c r="J49" i="1"/>
  <c r="J40" i="1"/>
  <c r="J26" i="1"/>
  <c r="J47" i="1"/>
  <c r="J51" i="1"/>
  <c r="J50" i="1"/>
  <c r="H59" i="1"/>
  <c r="I59" i="1"/>
  <c r="D21" i="5"/>
  <c r="D60" i="1" l="1"/>
  <c r="D103" i="6"/>
  <c r="J37" i="6"/>
  <c r="M38" i="6" s="1"/>
  <c r="J35" i="6"/>
  <c r="M36" i="6" s="1"/>
  <c r="J45" i="6"/>
  <c r="M46" i="6" s="1"/>
  <c r="J63" i="6"/>
  <c r="M64" i="6" s="1"/>
  <c r="J65" i="6"/>
  <c r="M66" i="6" s="1"/>
  <c r="J87" i="6"/>
  <c r="M88" i="6" s="1"/>
  <c r="J20" i="6"/>
  <c r="K21" i="6" s="1"/>
  <c r="J89" i="6"/>
  <c r="M90" i="6" s="1"/>
  <c r="J91" i="6"/>
  <c r="M92" i="6" s="1"/>
  <c r="J67" i="6"/>
  <c r="L68" i="6" s="1"/>
  <c r="J77" i="6"/>
  <c r="M78" i="6" s="1"/>
  <c r="J26" i="6"/>
  <c r="N27" i="6" s="1"/>
  <c r="J79" i="6"/>
  <c r="M80" i="6" s="1"/>
  <c r="J49" i="6"/>
  <c r="M50" i="6" s="1"/>
  <c r="J15" i="6"/>
  <c r="K16" i="6" s="1"/>
  <c r="J69" i="6"/>
  <c r="L70" i="6" s="1"/>
  <c r="J17" i="6"/>
  <c r="N18" i="6" s="1"/>
  <c r="J75" i="6"/>
  <c r="M76" i="6" s="1"/>
  <c r="J41" i="6"/>
  <c r="M42" i="6" s="1"/>
  <c r="J31" i="6"/>
  <c r="M32" i="6" s="1"/>
  <c r="J13" i="6"/>
  <c r="N14" i="6" s="1"/>
  <c r="J57" i="6"/>
  <c r="M58" i="6" s="1"/>
  <c r="J51" i="6"/>
  <c r="M52" i="6" s="1"/>
  <c r="J28" i="6"/>
  <c r="N29" i="6" s="1"/>
  <c r="J53" i="6"/>
  <c r="M54" i="6" s="1"/>
  <c r="J83" i="6"/>
  <c r="M84" i="6" s="1"/>
  <c r="J100" i="6"/>
  <c r="N101" i="6" s="1"/>
  <c r="J47" i="6"/>
  <c r="M48" i="6" s="1"/>
  <c r="J93" i="6"/>
  <c r="M94" i="6" s="1"/>
  <c r="I102" i="6"/>
  <c r="I103" i="6" s="1"/>
  <c r="I104" i="6" s="1"/>
  <c r="J33" i="6"/>
  <c r="M34" i="6" s="1"/>
  <c r="J39" i="6"/>
  <c r="M40" i="6" s="1"/>
  <c r="J55" i="6"/>
  <c r="M56" i="6" s="1"/>
  <c r="J61" i="6"/>
  <c r="M62" i="6" s="1"/>
  <c r="J43" i="6"/>
  <c r="M44" i="6" s="1"/>
  <c r="J71" i="6"/>
  <c r="L72" i="6" s="1"/>
  <c r="J98" i="6"/>
  <c r="N99" i="6" s="1"/>
  <c r="J95" i="6"/>
  <c r="N96" i="6" s="1"/>
  <c r="H102" i="6"/>
  <c r="H103" i="6" s="1"/>
  <c r="H104" i="6" s="1"/>
  <c r="I60" i="1"/>
  <c r="I61" i="1" s="1"/>
  <c r="H60" i="1"/>
  <c r="H61" i="1" s="1"/>
  <c r="J59" i="1"/>
  <c r="N102" i="6" l="1"/>
  <c r="M18" i="6"/>
  <c r="M102" i="6" s="1"/>
  <c r="K14" i="6"/>
  <c r="K102" i="6" s="1"/>
  <c r="L18" i="6"/>
  <c r="K18" i="6"/>
  <c r="J102" i="6"/>
  <c r="J103" i="6" s="1"/>
  <c r="J104" i="6" s="1"/>
  <c r="J60" i="1"/>
  <c r="J61" i="1" s="1"/>
  <c r="L102" i="6" l="1"/>
  <c r="L103" i="6" s="1"/>
  <c r="L104" i="6" s="1"/>
  <c r="K103" i="6"/>
  <c r="K104" i="6" s="1"/>
  <c r="M103" i="6"/>
  <c r="M104" i="6" s="1"/>
  <c r="N103" i="6"/>
  <c r="N104" i="6" s="1"/>
  <c r="K105" i="6" l="1"/>
</calcChain>
</file>

<file path=xl/sharedStrings.xml><?xml version="1.0" encoding="utf-8"?>
<sst xmlns="http://schemas.openxmlformats.org/spreadsheetml/2006/main" count="210" uniqueCount="140">
  <si>
    <t>ITEM</t>
  </si>
  <si>
    <t>DESCRIÇÃO DOS SERVIÇOS</t>
  </si>
  <si>
    <t>UNID.</t>
  </si>
  <si>
    <t>QUANT.</t>
  </si>
  <si>
    <t>MAT</t>
  </si>
  <si>
    <t>MO</t>
  </si>
  <si>
    <t>TOTAL GERAL</t>
  </si>
  <si>
    <t>1.1</t>
  </si>
  <si>
    <t>2.1</t>
  </si>
  <si>
    <t>2.2</t>
  </si>
  <si>
    <t>3.1</t>
  </si>
  <si>
    <t>pç</t>
  </si>
  <si>
    <t>m</t>
  </si>
  <si>
    <t>1.2</t>
  </si>
  <si>
    <t>Cantonal vertical Bus-Way 3300A</t>
  </si>
  <si>
    <t>Cantonal vertical Bus-Way 2000A</t>
  </si>
  <si>
    <t>PROPRIETÁRIO: CÂMARA MUNICIPAL DE VEREADORES DE PORTO ALEGRE</t>
  </si>
  <si>
    <t>LOCAL: AV. LOUREIRO DA SILVA, 255 - CENTRO HISTORICO</t>
  </si>
  <si>
    <t>4.1</t>
  </si>
  <si>
    <t>4.2</t>
  </si>
  <si>
    <t>3.2</t>
  </si>
  <si>
    <t>3.3</t>
  </si>
  <si>
    <t>m²</t>
  </si>
  <si>
    <t>Pintura Interna</t>
  </si>
  <si>
    <t>Pintura das Portas e Esquadrias</t>
  </si>
  <si>
    <t>Flange Bus-Way 3300A para ligação a TR 2000kVA</t>
  </si>
  <si>
    <t>Flange Bus-Way 3300A para ligação a QGBT</t>
  </si>
  <si>
    <t>Flange Bus-Way 2000A para ligação a TR 750kVA</t>
  </si>
  <si>
    <t>Flange Bus-Way 2000A para ligação a QGBT</t>
  </si>
  <si>
    <t>Mobilização e Desmobilização</t>
  </si>
  <si>
    <t>Placa de Obra</t>
  </si>
  <si>
    <t>Engenheiro Eletricista Senior</t>
  </si>
  <si>
    <t>Modulo reto Bus-Way  3300A de 3 metros</t>
  </si>
  <si>
    <t>Perfilado perfurado 35x38mm</t>
  </si>
  <si>
    <t>Condutor flexível 2x1,5mm² com isolamento para 750V</t>
  </si>
  <si>
    <t>Eletroduto de PVC de bitola 16mm</t>
  </si>
  <si>
    <t>Curva para Eletroduto de PVC 16mm</t>
  </si>
  <si>
    <t>Luva para Eletroduto de PVC 16mm</t>
  </si>
  <si>
    <t>Chave Disjuntora de 3x3.000A com Icc de 76kA - caixa aberta</t>
  </si>
  <si>
    <t>Chave Disjuntora de 3x2.000A com Icc de 56kA - caixa aberta</t>
  </si>
  <si>
    <t>Chave Disjuntora de 3x400A - 30kA</t>
  </si>
  <si>
    <t>Chave Disjuntora de 3x200A - 30kA</t>
  </si>
  <si>
    <t>Chave Disjuntora de 3x100A - 30kA</t>
  </si>
  <si>
    <t>Multimedidor Eletrônico de Painel da marca Kron ou similar superior</t>
  </si>
  <si>
    <t>QGBT-01 para TR de 2000kVA, tensão 380/220V com acessórios</t>
  </si>
  <si>
    <t>QGBT-02 para TR de 750kVA, tensão 220/127 com acessórios</t>
  </si>
  <si>
    <t>1.3</t>
  </si>
  <si>
    <t>MOBILIZAÇÃO E DESMOBILIZAÇÃO</t>
  </si>
  <si>
    <t>CONSTRUÇÃO ELÉTRICA</t>
  </si>
  <si>
    <t>CONSTRUÇÃO CIVIL</t>
  </si>
  <si>
    <t>Alvenaria em tijolo (0,20 x 0,20 x 9,00m)</t>
  </si>
  <si>
    <t>Reboco  espessura 0,5 cm (0,20 x 0,20 X 9,00m)</t>
  </si>
  <si>
    <t>Caixa de passagem com tampa de concreto armado 800x800x800mm</t>
  </si>
  <si>
    <t>ENTREGA TÉCNICA</t>
  </si>
  <si>
    <t>As Built</t>
  </si>
  <si>
    <t>Testes de Operação</t>
  </si>
  <si>
    <t>cj</t>
  </si>
  <si>
    <t>2.3</t>
  </si>
  <si>
    <t>2.4</t>
  </si>
  <si>
    <t>2.5</t>
  </si>
  <si>
    <t>3.4</t>
  </si>
  <si>
    <t>3.5</t>
  </si>
  <si>
    <t>PREÇO UNITÁRIO</t>
  </si>
  <si>
    <t>PREÇO TOTAL</t>
  </si>
  <si>
    <t>Regulagem dos Relés da Chave Disjuntora de Média Tensão</t>
  </si>
  <si>
    <t>BDI</t>
  </si>
  <si>
    <t>MESES</t>
  </si>
  <si>
    <t>ÍTEM</t>
  </si>
  <si>
    <t>COMPOSIÇÃO DO BDI DE SERVIÇOS</t>
  </si>
  <si>
    <t>1.0</t>
  </si>
  <si>
    <t>ADMININISTRAÇÃO CENTRAL (AC)</t>
  </si>
  <si>
    <t>2.0</t>
  </si>
  <si>
    <t>SEGUROS, GARANTIAS E RISCOS (SGR)</t>
  </si>
  <si>
    <t>Garantias</t>
  </si>
  <si>
    <t>Riscos</t>
  </si>
  <si>
    <t>3.0</t>
  </si>
  <si>
    <t>DESPESAS FINANCEIRAS (DF)</t>
  </si>
  <si>
    <t>4.0</t>
  </si>
  <si>
    <t>LUCRO (L)</t>
  </si>
  <si>
    <t>5.0</t>
  </si>
  <si>
    <t>TRIBUTOS (T)</t>
  </si>
  <si>
    <t>5.1</t>
  </si>
  <si>
    <t>5.2</t>
  </si>
  <si>
    <t>COFINS</t>
  </si>
  <si>
    <t>5.3</t>
  </si>
  <si>
    <t>PIS</t>
  </si>
  <si>
    <t>5.4</t>
  </si>
  <si>
    <t>ISS</t>
  </si>
  <si>
    <t>CPRB</t>
  </si>
  <si>
    <t>Maõ de Obra - SINAPI</t>
  </si>
  <si>
    <t>Eletricista</t>
  </si>
  <si>
    <t>Auxiliar de Eletricista</t>
  </si>
  <si>
    <t>10/2016</t>
  </si>
  <si>
    <t>Horas</t>
  </si>
  <si>
    <t>Soma Hora</t>
  </si>
  <si>
    <t>Fornecimento e Instalação de Transformador Trifásico 2.000kVA, Classe 15kV - BT 380/220V-60Hz - à Seco</t>
  </si>
  <si>
    <t>Fornecimento e Instalação de Transformador Trifásico 750kVA, Classe 15kV - BT 127/220V-60Hz – à Seco</t>
  </si>
  <si>
    <t>Terminal Olhal Reto para Vergalhão 3/8"</t>
  </si>
  <si>
    <t>Fusível de Alta Capacidade de Ruptura 80HH</t>
  </si>
  <si>
    <t>Fusível de Alta Capacidade de Ruptura 30HH</t>
  </si>
  <si>
    <t>Eletroduto de PEAD de 100mm</t>
  </si>
  <si>
    <t>Condutor de Bitola 35mm² - Classe 12/20kV</t>
  </si>
  <si>
    <t>Terminal Enfitado uso Interno para Cabo de Bitola 35mm² - Classe 15kV</t>
  </si>
  <si>
    <t>Vergalhão de Cobre Eletrolítico de 3/8" - 3 metros</t>
  </si>
  <si>
    <t>Vergalhão rosqueado de 1/4" - 3 metros</t>
  </si>
  <si>
    <t xml:space="preserve">SUB-TOTAIS   </t>
  </si>
  <si>
    <t>CRONOGRAMA FÍSICO FINANCEIRO</t>
  </si>
  <si>
    <t>mês</t>
  </si>
  <si>
    <t>Chave Disjuntora de 3x600A - 30kA</t>
  </si>
  <si>
    <t>Chave Disjuntora de 3x1.000A - 30kA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</si>
  <si>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</si>
  <si>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</si>
  <si>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</si>
  <si>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</si>
  <si>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</si>
  <si>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</si>
  <si>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</si>
  <si>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</si>
  <si>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</si>
  <si>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</si>
  <si>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</si>
  <si>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</si>
  <si>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</si>
  <si>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</si>
  <si>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</si>
  <si>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</si>
  <si>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</si>
  <si>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</si>
  <si>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</si>
  <si>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</si>
  <si>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</si>
  <si>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</si>
  <si>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</si>
  <si>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</si>
  <si>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</si>
  <si>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</si>
  <si>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</si>
  <si>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</si>
  <si>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ANEXO I-B - PLANILHA DE CUSTOS</t>
  </si>
  <si>
    <t>ANEXO I-A: PLANILHA DE COMPOSIÇÃO DO PERCENTUAL DE BONIFICAÇÃO E DESPESAS INDIRETAS -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</si>
</sst>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-* #,##0.0_-;\-* #,##0.0_-;_-* &quot;-&quot;??_-;_-@_-"/>
    <numFmt numFmtId="167" formatCode="\$#,##0\ ;\(\$#,##0\)"/>
    <numFmt numFmtId="168" formatCode="_([$€-2]* #,##0.00_);_([$€-2]* \(#,##0.00\);_([$€-2]* &quot;-&quot;??_)"/>
    <numFmt numFmtId="169" formatCode="_(&quot;R$ &quot;* #,##0.00_);_(&quot;R$ &quot;* \(#,##0.00\);_(&quot;R$ 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Ecofont Vera Sans"/>
      <family val="2"/>
    </font>
    <font>
      <b/>
      <sz val="12"/>
      <name val="Arial"/>
      <family val="2"/>
    </font>
    <font>
      <b/>
      <sz val="10"/>
      <name val="Ecofont Vera Sans"/>
      <family val="2"/>
    </font>
    <font>
      <b/>
      <sz val="10"/>
      <color rgb="FF00000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4" fillId="0" borderId="0"/>
    <xf numFmtId="0" fontId="13" fillId="4" borderId="27" applyNumberFormat="0" applyFon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1">
    <xf numFmtId="0" fontId="0" fillId="0" borderId="0" xfId="0"/>
    <xf numFmtId="165" fontId="2" fillId="0" borderId="0" xfId="1" applyNumberFormat="1" applyFont="1" applyBorder="1"/>
    <xf numFmtId="0" fontId="0" fillId="0" borderId="0" xfId="0" applyBorder="1"/>
    <xf numFmtId="0" fontId="2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Border="1" applyAlignment="1">
      <alignment horizontal="center"/>
    </xf>
    <xf numFmtId="0" fontId="6" fillId="0" borderId="0" xfId="8" applyFont="1" applyFill="1"/>
    <xf numFmtId="0" fontId="8" fillId="3" borderId="20" xfId="8" applyFont="1" applyFill="1" applyBorder="1" applyAlignment="1">
      <alignment horizontal="center" vertical="center"/>
    </xf>
    <xf numFmtId="166" fontId="8" fillId="0" borderId="7" xfId="9" applyNumberFormat="1" applyFont="1" applyFill="1" applyBorder="1" applyAlignment="1">
      <alignment horizontal="center" vertical="center"/>
    </xf>
    <xf numFmtId="0" fontId="8" fillId="0" borderId="5" xfId="8" applyFont="1" applyFill="1" applyBorder="1" applyAlignment="1">
      <alignment vertical="center"/>
    </xf>
    <xf numFmtId="10" fontId="8" fillId="0" borderId="8" xfId="10" applyNumberFormat="1" applyFont="1" applyFill="1" applyBorder="1" applyAlignment="1">
      <alignment horizontal="center" vertical="center"/>
    </xf>
    <xf numFmtId="0" fontId="6" fillId="0" borderId="0" xfId="8" applyFont="1" applyFill="1" applyAlignment="1">
      <alignment vertical="center"/>
    </xf>
    <xf numFmtId="166" fontId="6" fillId="0" borderId="7" xfId="9" applyNumberFormat="1" applyFont="1" applyFill="1" applyBorder="1" applyAlignment="1">
      <alignment horizontal="center" vertical="center"/>
    </xf>
    <xf numFmtId="0" fontId="6" fillId="0" borderId="5" xfId="8" applyFont="1" applyFill="1" applyBorder="1" applyAlignment="1">
      <alignment vertical="center"/>
    </xf>
    <xf numFmtId="10" fontId="6" fillId="0" borderId="8" xfId="10" applyNumberFormat="1" applyFont="1" applyFill="1" applyBorder="1" applyAlignment="1">
      <alignment horizontal="center" vertical="center"/>
    </xf>
    <xf numFmtId="166" fontId="8" fillId="0" borderId="23" xfId="9" applyNumberFormat="1" applyFont="1" applyFill="1" applyBorder="1" applyAlignment="1">
      <alignment horizontal="center" vertical="center"/>
    </xf>
    <xf numFmtId="0" fontId="8" fillId="0" borderId="15" xfId="8" applyFont="1" applyFill="1" applyBorder="1" applyAlignment="1">
      <alignment vertical="center"/>
    </xf>
    <xf numFmtId="10" fontId="8" fillId="0" borderId="16" xfId="10" applyNumberFormat="1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vertical="center"/>
    </xf>
    <xf numFmtId="10" fontId="6" fillId="0" borderId="16" xfId="10" applyNumberFormat="1" applyFont="1" applyFill="1" applyBorder="1" applyAlignment="1">
      <alignment horizontal="center" vertical="center"/>
    </xf>
    <xf numFmtId="166" fontId="8" fillId="0" borderId="24" xfId="9" applyNumberFormat="1" applyFont="1" applyFill="1" applyBorder="1" applyAlignment="1">
      <alignment horizontal="center" vertical="center"/>
    </xf>
    <xf numFmtId="0" fontId="8" fillId="0" borderId="25" xfId="8" applyFont="1" applyFill="1" applyBorder="1" applyAlignment="1">
      <alignment vertical="center"/>
    </xf>
    <xf numFmtId="10" fontId="8" fillId="0" borderId="26" xfId="10" applyNumberFormat="1" applyFont="1" applyFill="1" applyBorder="1" applyAlignment="1">
      <alignment horizontal="center" vertical="center"/>
    </xf>
    <xf numFmtId="166" fontId="8" fillId="0" borderId="12" xfId="9" applyNumberFormat="1" applyFont="1" applyFill="1" applyBorder="1" applyAlignment="1">
      <alignment horizontal="center"/>
    </xf>
    <xf numFmtId="0" fontId="8" fillId="0" borderId="0" xfId="8" applyFont="1" applyFill="1" applyBorder="1"/>
    <xf numFmtId="10" fontId="8" fillId="0" borderId="1" xfId="10" applyNumberFormat="1" applyFont="1" applyFill="1" applyBorder="1" applyAlignment="1">
      <alignment horizontal="center"/>
    </xf>
    <xf numFmtId="0" fontId="2" fillId="0" borderId="0" xfId="8" applyFill="1" applyBorder="1"/>
    <xf numFmtId="0" fontId="6" fillId="0" borderId="12" xfId="8" applyFont="1" applyFill="1" applyBorder="1"/>
    <xf numFmtId="0" fontId="6" fillId="0" borderId="0" xfId="8" applyFont="1" applyFill="1" applyBorder="1"/>
    <xf numFmtId="0" fontId="6" fillId="0" borderId="1" xfId="8" applyFont="1" applyFill="1" applyBorder="1"/>
    <xf numFmtId="0" fontId="2" fillId="0" borderId="12" xfId="8" applyFill="1" applyBorder="1"/>
    <xf numFmtId="0" fontId="2" fillId="0" borderId="1" xfId="8" applyFill="1" applyBorder="1"/>
    <xf numFmtId="0" fontId="2" fillId="0" borderId="0" xfId="8" applyFill="1"/>
    <xf numFmtId="0" fontId="9" fillId="0" borderId="12" xfId="8" applyFont="1" applyFill="1" applyBorder="1" applyAlignment="1">
      <alignment vertical="top"/>
    </xf>
    <xf numFmtId="0" fontId="9" fillId="0" borderId="0" xfId="8" applyFont="1" applyFill="1" applyBorder="1" applyAlignment="1">
      <alignment vertical="top"/>
    </xf>
    <xf numFmtId="0" fontId="9" fillId="0" borderId="1" xfId="8" applyFont="1" applyFill="1" applyBorder="1" applyAlignment="1">
      <alignment vertical="top"/>
    </xf>
    <xf numFmtId="0" fontId="3" fillId="0" borderId="12" xfId="8" applyFont="1" applyFill="1" applyBorder="1"/>
    <xf numFmtId="0" fontId="3" fillId="0" borderId="0" xfId="8" applyFont="1" applyFill="1" applyBorder="1"/>
    <xf numFmtId="0" fontId="3" fillId="0" borderId="1" xfId="8" applyFont="1" applyFill="1" applyBorder="1"/>
    <xf numFmtId="0" fontId="2" fillId="0" borderId="14" xfId="8" applyFill="1" applyBorder="1"/>
    <xf numFmtId="0" fontId="2" fillId="0" borderId="13" xfId="8" applyFill="1" applyBorder="1"/>
    <xf numFmtId="0" fontId="2" fillId="0" borderId="10" xfId="8" applyFill="1" applyBorder="1"/>
    <xf numFmtId="165" fontId="0" fillId="0" borderId="0" xfId="0" applyNumberFormat="1"/>
    <xf numFmtId="165" fontId="0" fillId="0" borderId="0" xfId="0" applyNumberFormat="1" applyFont="1"/>
    <xf numFmtId="0" fontId="2" fillId="0" borderId="0" xfId="1" applyFont="1" applyBorder="1" applyAlignment="1">
      <alignment horizontal="center"/>
    </xf>
    <xf numFmtId="165" fontId="0" fillId="0" borderId="0" xfId="0" applyNumberFormat="1" applyBorder="1"/>
    <xf numFmtId="0" fontId="15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 wrapText="1"/>
    </xf>
    <xf numFmtId="165" fontId="15" fillId="3" borderId="5" xfId="1" applyNumberFormat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left" vertical="center" wrapText="1"/>
    </xf>
    <xf numFmtId="165" fontId="16" fillId="0" borderId="5" xfId="1" applyNumberFormat="1" applyFont="1" applyFill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right" vertical="center"/>
    </xf>
    <xf numFmtId="0" fontId="15" fillId="3" borderId="7" xfId="1" applyFont="1" applyFill="1" applyBorder="1" applyAlignment="1">
      <alignment horizontal="center" vertical="center"/>
    </xf>
    <xf numFmtId="165" fontId="15" fillId="3" borderId="5" xfId="1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6" fillId="0" borderId="5" xfId="1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0" xfId="0" applyFont="1" applyFill="1"/>
    <xf numFmtId="49" fontId="18" fillId="0" borderId="0" xfId="0" applyNumberFormat="1" applyFont="1" applyFill="1"/>
    <xf numFmtId="0" fontId="17" fillId="0" borderId="0" xfId="0" applyFont="1" applyFill="1"/>
    <xf numFmtId="165" fontId="17" fillId="0" borderId="0" xfId="0" applyNumberFormat="1" applyFont="1" applyFill="1"/>
    <xf numFmtId="165" fontId="18" fillId="0" borderId="0" xfId="0" applyNumberFormat="1" applyFont="1" applyFill="1"/>
    <xf numFmtId="0" fontId="18" fillId="0" borderId="0" xfId="0" applyFont="1"/>
    <xf numFmtId="165" fontId="18" fillId="0" borderId="0" xfId="0" applyNumberFormat="1" applyFont="1"/>
    <xf numFmtId="0" fontId="17" fillId="2" borderId="5" xfId="0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65" fontId="17" fillId="2" borderId="5" xfId="0" applyNumberFormat="1" applyFont="1" applyFill="1" applyBorder="1" applyAlignment="1">
      <alignment horizontal="right" vertical="center"/>
    </xf>
    <xf numFmtId="165" fontId="16" fillId="2" borderId="5" xfId="0" applyNumberFormat="1" applyFont="1" applyFill="1" applyBorder="1" applyAlignment="1">
      <alignment horizontal="right" vertical="center"/>
    </xf>
    <xf numFmtId="0" fontId="17" fillId="5" borderId="5" xfId="0" applyFont="1" applyFill="1" applyBorder="1" applyAlignment="1">
      <alignment vertical="center" wrapText="1"/>
    </xf>
    <xf numFmtId="0" fontId="17" fillId="0" borderId="0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5" fillId="3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/>
    </xf>
    <xf numFmtId="165" fontId="18" fillId="0" borderId="5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Border="1" applyAlignment="1"/>
    <xf numFmtId="165" fontId="0" fillId="0" borderId="0" xfId="0" applyNumberFormat="1" applyFont="1" applyAlignment="1"/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65" fontId="18" fillId="0" borderId="5" xfId="0" applyNumberFormat="1" applyFont="1" applyBorder="1" applyAlignment="1">
      <alignment horizontal="right" vertical="center"/>
    </xf>
    <xf numFmtId="10" fontId="18" fillId="0" borderId="5" xfId="0" applyNumberFormat="1" applyFont="1" applyBorder="1" applyAlignment="1">
      <alignment vertical="center"/>
    </xf>
    <xf numFmtId="0" fontId="18" fillId="0" borderId="5" xfId="0" applyFont="1" applyBorder="1"/>
    <xf numFmtId="165" fontId="18" fillId="0" borderId="5" xfId="0" applyNumberFormat="1" applyFont="1" applyBorder="1"/>
    <xf numFmtId="0" fontId="15" fillId="3" borderId="5" xfId="1" applyFont="1" applyFill="1" applyBorder="1" applyAlignment="1">
      <alignment horizontal="left" vertical="center"/>
    </xf>
    <xf numFmtId="165" fontId="15" fillId="6" borderId="5" xfId="1" applyNumberFormat="1" applyFont="1" applyFill="1" applyBorder="1" applyAlignment="1">
      <alignment horizontal="center" vertical="center"/>
    </xf>
    <xf numFmtId="165" fontId="15" fillId="3" borderId="8" xfId="1" applyNumberFormat="1" applyFont="1" applyFill="1" applyBorder="1" applyAlignment="1">
      <alignment horizontal="right" vertical="center"/>
    </xf>
    <xf numFmtId="165" fontId="16" fillId="0" borderId="8" xfId="1" applyNumberFormat="1" applyFont="1" applyFill="1" applyBorder="1" applyAlignment="1">
      <alignment horizontal="right" vertical="center"/>
    </xf>
    <xf numFmtId="165" fontId="15" fillId="3" borderId="8" xfId="0" applyNumberFormat="1" applyFont="1" applyFill="1" applyBorder="1" applyAlignment="1">
      <alignment horizontal="right" vertical="center"/>
    </xf>
    <xf numFmtId="165" fontId="18" fillId="0" borderId="8" xfId="0" applyNumberFormat="1" applyFont="1" applyBorder="1" applyAlignment="1">
      <alignment horizontal="right"/>
    </xf>
    <xf numFmtId="165" fontId="18" fillId="0" borderId="8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10" xfId="0" applyFont="1" applyBorder="1"/>
    <xf numFmtId="0" fontId="16" fillId="0" borderId="7" xfId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2" borderId="32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right" vertical="center"/>
    </xf>
    <xf numFmtId="165" fontId="16" fillId="0" borderId="32" xfId="1" applyNumberFormat="1" applyFont="1" applyFill="1" applyBorder="1" applyAlignment="1">
      <alignment horizontal="right" vertical="center"/>
    </xf>
    <xf numFmtId="165" fontId="16" fillId="0" borderId="33" xfId="1" applyNumberFormat="1" applyFont="1" applyFill="1" applyBorder="1" applyAlignment="1">
      <alignment horizontal="right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right" vertical="center"/>
    </xf>
    <xf numFmtId="165" fontId="16" fillId="0" borderId="25" xfId="1" applyNumberFormat="1" applyFont="1" applyFill="1" applyBorder="1" applyAlignment="1">
      <alignment horizontal="right" vertical="center"/>
    </xf>
    <xf numFmtId="165" fontId="16" fillId="0" borderId="26" xfId="1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3" borderId="5" xfId="0" applyFont="1" applyFill="1" applyBorder="1" applyAlignment="1">
      <alignment horizontal="left" vertical="center" wrapText="1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0" applyNumberFormat="1" applyFont="1" applyFill="1" applyBorder="1" applyAlignment="1">
      <alignment horizontal="right" vertical="center"/>
    </xf>
    <xf numFmtId="165" fontId="18" fillId="0" borderId="18" xfId="0" applyNumberFormat="1" applyFont="1" applyBorder="1" applyAlignment="1">
      <alignment horizontal="right"/>
    </xf>
    <xf numFmtId="165" fontId="18" fillId="0" borderId="18" xfId="0" applyNumberFormat="1" applyFont="1" applyBorder="1"/>
    <xf numFmtId="9" fontId="0" fillId="0" borderId="41" xfId="0" applyNumberFormat="1" applyFont="1" applyFill="1" applyBorder="1" applyAlignment="1">
      <alignment horizontal="center"/>
    </xf>
    <xf numFmtId="165" fontId="0" fillId="0" borderId="4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5" fontId="18" fillId="0" borderId="43" xfId="0" applyNumberFormat="1" applyFont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9" fontId="0" fillId="0" borderId="4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3" xfId="0" applyBorder="1"/>
    <xf numFmtId="0" fontId="15" fillId="3" borderId="35" xfId="1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vertical="center" wrapText="1"/>
    </xf>
    <xf numFmtId="0" fontId="15" fillId="3" borderId="30" xfId="1" applyFont="1" applyFill="1" applyBorder="1" applyAlignment="1">
      <alignment horizontal="center" vertical="center"/>
    </xf>
    <xf numFmtId="165" fontId="15" fillId="3" borderId="30" xfId="1" applyNumberFormat="1" applyFont="1" applyFill="1" applyBorder="1" applyAlignment="1">
      <alignment horizontal="right" vertical="center"/>
    </xf>
    <xf numFmtId="165" fontId="15" fillId="3" borderId="34" xfId="1" applyNumberFormat="1" applyFont="1" applyFill="1" applyBorder="1" applyAlignment="1">
      <alignment horizontal="right" vertical="center"/>
    </xf>
    <xf numFmtId="165" fontId="15" fillId="6" borderId="25" xfId="1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right" vertical="center"/>
    </xf>
    <xf numFmtId="165" fontId="16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/>
    </xf>
    <xf numFmtId="165" fontId="16" fillId="0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2" borderId="5" xfId="1" applyFont="1" applyFill="1" applyBorder="1" applyAlignment="1">
      <alignment horizontal="left" vertical="center" wrapText="1"/>
    </xf>
    <xf numFmtId="165" fontId="18" fillId="0" borderId="25" xfId="0" applyNumberFormat="1" applyFont="1" applyBorder="1"/>
    <xf numFmtId="165" fontId="18" fillId="0" borderId="26" xfId="0" applyNumberFormat="1" applyFont="1" applyBorder="1"/>
    <xf numFmtId="165" fontId="20" fillId="0" borderId="0" xfId="0" applyNumberFormat="1" applyFont="1" applyFill="1"/>
    <xf numFmtId="0" fontId="20" fillId="0" borderId="0" xfId="0" applyFont="1" applyFill="1"/>
    <xf numFmtId="0" fontId="19" fillId="0" borderId="2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6" borderId="7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18" xfId="1" applyFont="1" applyFill="1" applyBorder="1" applyAlignment="1">
      <alignment horizontal="center" vertical="center"/>
    </xf>
    <xf numFmtId="0" fontId="15" fillId="6" borderId="29" xfId="1" applyFont="1" applyFill="1" applyBorder="1" applyAlignment="1">
      <alignment horizontal="center" vertical="center"/>
    </xf>
    <xf numFmtId="165" fontId="15" fillId="6" borderId="16" xfId="1" applyNumberFormat="1" applyFont="1" applyFill="1" applyBorder="1" applyAlignment="1">
      <alignment horizontal="center" vertical="center" wrapText="1"/>
    </xf>
    <xf numFmtId="165" fontId="15" fillId="6" borderId="31" xfId="1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horizontal="center" vertical="center"/>
    </xf>
    <xf numFmtId="165" fontId="16" fillId="0" borderId="35" xfId="1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left" vertical="center" wrapText="1"/>
    </xf>
    <xf numFmtId="165" fontId="16" fillId="0" borderId="30" xfId="1" applyNumberFormat="1" applyFont="1" applyFill="1" applyBorder="1" applyAlignment="1">
      <alignment horizontal="left" vertical="center" wrapText="1"/>
    </xf>
    <xf numFmtId="0" fontId="15" fillId="6" borderId="20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6" borderId="25" xfId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165" fontId="15" fillId="6" borderId="44" xfId="1" applyNumberFormat="1" applyFont="1" applyFill="1" applyBorder="1" applyAlignment="1">
      <alignment horizontal="center" vertical="center" wrapText="1"/>
    </xf>
    <xf numFmtId="165" fontId="15" fillId="6" borderId="47" xfId="1" applyNumberFormat="1" applyFont="1" applyFill="1" applyBorder="1" applyAlignment="1">
      <alignment horizontal="center" vertical="center" wrapText="1"/>
    </xf>
    <xf numFmtId="165" fontId="17" fillId="2" borderId="23" xfId="0" applyNumberFormat="1" applyFont="1" applyFill="1" applyBorder="1" applyAlignment="1">
      <alignment horizontal="center" vertical="center"/>
    </xf>
    <xf numFmtId="165" fontId="17" fillId="2" borderId="35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left" vertical="center" wrapText="1"/>
    </xf>
    <xf numFmtId="165" fontId="17" fillId="2" borderId="30" xfId="0" applyNumberFormat="1" applyFont="1" applyFill="1" applyBorder="1" applyAlignment="1">
      <alignment horizontal="left" vertical="center" wrapText="1"/>
    </xf>
    <xf numFmtId="165" fontId="16" fillId="2" borderId="38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left" vertical="center" wrapText="1"/>
    </xf>
    <xf numFmtId="165" fontId="16" fillId="2" borderId="30" xfId="0" applyNumberFormat="1" applyFont="1" applyFill="1" applyBorder="1" applyAlignment="1">
      <alignment horizontal="left" vertical="center" wrapText="1"/>
    </xf>
    <xf numFmtId="165" fontId="16" fillId="2" borderId="23" xfId="0" applyNumberFormat="1" applyFont="1" applyFill="1" applyBorder="1" applyAlignment="1">
      <alignment horizontal="center" vertical="center"/>
    </xf>
    <xf numFmtId="165" fontId="16" fillId="2" borderId="15" xfId="0" applyNumberFormat="1" applyFont="1" applyFill="1" applyBorder="1" applyAlignment="1">
      <alignment horizontal="left" vertical="center" wrapText="1"/>
    </xf>
    <xf numFmtId="165" fontId="16" fillId="2" borderId="39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left" vertical="center" wrapText="1"/>
    </xf>
    <xf numFmtId="165" fontId="16" fillId="2" borderId="15" xfId="0" applyNumberFormat="1" applyFont="1" applyFill="1" applyBorder="1" applyAlignment="1">
      <alignment horizontal="center" vertical="center"/>
    </xf>
    <xf numFmtId="165" fontId="16" fillId="2" borderId="30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center" vertical="center"/>
    </xf>
    <xf numFmtId="165" fontId="17" fillId="2" borderId="30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center" vertical="center"/>
    </xf>
    <xf numFmtId="165" fontId="16" fillId="0" borderId="30" xfId="1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 wrapText="1"/>
    </xf>
    <xf numFmtId="165" fontId="16" fillId="2" borderId="30" xfId="0" applyNumberFormat="1" applyFont="1" applyFill="1" applyBorder="1" applyAlignment="1">
      <alignment horizontal="center" vertical="center" wrapText="1"/>
    </xf>
    <xf numFmtId="165" fontId="16" fillId="0" borderId="19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2" borderId="34" xfId="0" applyNumberFormat="1" applyFont="1" applyFill="1" applyBorder="1" applyAlignment="1">
      <alignment horizontal="center" vertical="center"/>
    </xf>
    <xf numFmtId="165" fontId="16" fillId="2" borderId="19" xfId="0" applyNumberFormat="1" applyFont="1" applyFill="1" applyBorder="1" applyAlignment="1">
      <alignment horizontal="center" vertical="center"/>
    </xf>
    <xf numFmtId="165" fontId="16" fillId="2" borderId="34" xfId="0" applyNumberFormat="1" applyFont="1" applyFill="1" applyBorder="1" applyAlignment="1">
      <alignment horizontal="center" vertical="center"/>
    </xf>
    <xf numFmtId="165" fontId="16" fillId="2" borderId="46" xfId="0" applyNumberFormat="1" applyFont="1" applyFill="1" applyBorder="1" applyAlignment="1">
      <alignment horizontal="center" vertical="center"/>
    </xf>
    <xf numFmtId="165" fontId="16" fillId="2" borderId="45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23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7" fillId="0" borderId="6" xfId="8" applyFont="1" applyBorder="1" applyAlignment="1">
      <alignment horizontal="center" vertical="center" wrapText="1"/>
    </xf>
    <xf numFmtId="0" fontId="7" fillId="0" borderId="9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7" fillId="0" borderId="14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center" vertical="center" wrapText="1"/>
    </xf>
    <xf numFmtId="0" fontId="8" fillId="3" borderId="21" xfId="8" applyFont="1" applyFill="1" applyBorder="1" applyAlignment="1">
      <alignment horizontal="center" vertical="center"/>
    </xf>
    <xf numFmtId="0" fontId="8" fillId="3" borderId="22" xfId="8" applyFont="1" applyFill="1" applyBorder="1" applyAlignment="1">
      <alignment horizontal="center" vertical="center"/>
    </xf>
    <xf numFmtId="0" fontId="2" fillId="0" borderId="6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left" wrapText="1"/>
    </xf>
    <xf numFmtId="0" fontId="2" fillId="0" borderId="1" xfId="8" applyFont="1" applyFill="1" applyBorder="1" applyAlignment="1">
      <alignment horizontal="left" wrapText="1"/>
    </xf>
  </cellXfs>
  <cellStyles count="27">
    <cellStyle name="Comma0" xfId="11"/>
    <cellStyle name="Currency0" xfId="12"/>
    <cellStyle name="Date" xfId="13"/>
    <cellStyle name="Euro" xfId="14"/>
    <cellStyle name="Fixed" xfId="15"/>
    <cellStyle name="Heading 1" xfId="16"/>
    <cellStyle name="Heading 2" xfId="17"/>
    <cellStyle name="Moeda 2" xfId="18"/>
    <cellStyle name="Moeda 3" xfId="19"/>
    <cellStyle name="Normal" xfId="0" builtinId="0"/>
    <cellStyle name="Normal 2" xfId="3"/>
    <cellStyle name="Normal 2 2" xfId="8"/>
    <cellStyle name="Normal 22" xfId="5"/>
    <cellStyle name="Normal 3" xfId="1"/>
    <cellStyle name="Normal 4" xfId="20"/>
    <cellStyle name="Normal 5" xfId="21"/>
    <cellStyle name="Nota 2" xfId="22"/>
    <cellStyle name="Porcentagem 2" xfId="6"/>
    <cellStyle name="Porcentagem 2 2" xfId="10"/>
    <cellStyle name="Porcentagem 3" xfId="23"/>
    <cellStyle name="Porcentagem 4" xfId="24"/>
    <cellStyle name="Separador de milhares 2" xfId="4"/>
    <cellStyle name="Separador de milhares 3" xfId="2"/>
    <cellStyle name="Separador de milhares 4" xfId="25"/>
    <cellStyle name="Separador de milhares_BDI" xfId="9"/>
    <cellStyle name="Vírgula 2" xfId="7"/>
    <cellStyle name="Vírgula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419100</xdr:colOff>
      <xdr:row>5</xdr:row>
      <xdr:rowOff>152400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3</xdr:col>
      <xdr:colOff>624840</xdr:colOff>
      <xdr:row>5</xdr:row>
      <xdr:rowOff>205740</xdr:rowOff>
    </xdr:to>
    <xdr:pic>
      <xdr:nvPicPr>
        <xdr:cNvPr id="2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54787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7"/>
  <sheetViews>
    <sheetView topLeftCell="A37" zoomScaleNormal="100" workbookViewId="0">
      <selection activeCell="G63" sqref="G63"/>
    </sheetView>
  </sheetViews>
  <sheetFormatPr defaultRowHeight="15"/>
  <cols>
    <col min="1" max="1" width="3.28515625" customWidth="1"/>
    <col min="2" max="2" width="7" style="6" customWidth="1"/>
    <col min="3" max="3" width="53.42578125" style="4" customWidth="1"/>
    <col min="4" max="4" width="6.85546875" style="8" bestFit="1" customWidth="1"/>
    <col min="5" max="5" width="8" style="6" bestFit="1" customWidth="1"/>
    <col min="6" max="8" width="11.28515625" customWidth="1"/>
    <col min="9" max="9" width="9.140625" bestFit="1" customWidth="1"/>
    <col min="10" max="10" width="11.5703125" bestFit="1" customWidth="1"/>
    <col min="11" max="11" width="11.28515625" hidden="1" customWidth="1"/>
    <col min="12" max="12" width="0" hidden="1" customWidth="1"/>
    <col min="13" max="13" width="19.7109375" hidden="1" customWidth="1"/>
    <col min="14" max="14" width="7.7109375" style="46" hidden="1" customWidth="1"/>
    <col min="15" max="15" width="5" hidden="1" customWidth="1"/>
    <col min="16" max="16" width="4.7109375" hidden="1" customWidth="1"/>
    <col min="17" max="17" width="5" hidden="1" customWidth="1"/>
    <col min="18" max="18" width="0" hidden="1" customWidth="1"/>
    <col min="19" max="19" width="3.85546875" hidden="1" customWidth="1"/>
    <col min="20" max="20" width="5" hidden="1" customWidth="1"/>
    <col min="21" max="21" width="4.7109375" hidden="1" customWidth="1"/>
    <col min="22" max="22" width="5" hidden="1" customWidth="1"/>
    <col min="23" max="23" width="0" hidden="1" customWidth="1"/>
    <col min="24" max="24" width="3.85546875" hidden="1" customWidth="1"/>
    <col min="25" max="25" width="6" hidden="1" customWidth="1"/>
    <col min="26" max="26" width="4.7109375" hidden="1" customWidth="1"/>
    <col min="27" max="27" width="5" hidden="1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N1" s="4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N2" s="4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N3" s="4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N4" s="4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N5" s="4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N6" s="49"/>
    </row>
    <row r="7" spans="2:14" s="5" customFormat="1" ht="61.15" customHeight="1">
      <c r="B7" s="186" t="s">
        <v>138</v>
      </c>
      <c r="C7" s="187"/>
      <c r="D7" s="187"/>
      <c r="E7" s="187"/>
      <c r="F7" s="187"/>
      <c r="G7" s="187"/>
      <c r="H7" s="187"/>
      <c r="I7" s="187"/>
      <c r="J7" s="188"/>
      <c r="K7" s="86"/>
      <c r="L7" s="86"/>
      <c r="N7" s="47"/>
    </row>
    <row r="8" spans="2:14" s="87" customFormat="1">
      <c r="B8" s="195" t="s">
        <v>16</v>
      </c>
      <c r="C8" s="196"/>
      <c r="D8" s="196"/>
      <c r="E8" s="196"/>
      <c r="F8" s="196"/>
      <c r="G8" s="196"/>
      <c r="H8" s="196"/>
      <c r="I8" s="196"/>
      <c r="J8" s="197"/>
      <c r="K8" s="88"/>
      <c r="L8" s="88"/>
      <c r="N8" s="89"/>
    </row>
    <row r="9" spans="2:14" s="87" customFormat="1">
      <c r="B9" s="195" t="s">
        <v>17</v>
      </c>
      <c r="C9" s="196"/>
      <c r="D9" s="196"/>
      <c r="E9" s="196"/>
      <c r="F9" s="196"/>
      <c r="G9" s="196"/>
      <c r="H9" s="196"/>
      <c r="I9" s="196"/>
      <c r="J9" s="197"/>
      <c r="K9" s="88"/>
      <c r="N9" s="89"/>
    </row>
    <row r="10" spans="2:14" s="87" customFormat="1" ht="19.899999999999999" customHeight="1">
      <c r="B10" s="198" t="s">
        <v>0</v>
      </c>
      <c r="C10" s="199" t="s">
        <v>1</v>
      </c>
      <c r="D10" s="199" t="s">
        <v>2</v>
      </c>
      <c r="E10" s="199" t="s">
        <v>3</v>
      </c>
      <c r="F10" s="200" t="s">
        <v>62</v>
      </c>
      <c r="G10" s="201"/>
      <c r="H10" s="200" t="s">
        <v>63</v>
      </c>
      <c r="I10" s="201"/>
      <c r="J10" s="202" t="s">
        <v>6</v>
      </c>
      <c r="K10" s="88"/>
      <c r="N10" s="89"/>
    </row>
    <row r="11" spans="2:14" s="61" customFormat="1" ht="19.899999999999999" customHeight="1">
      <c r="B11" s="198"/>
      <c r="C11" s="199"/>
      <c r="D11" s="199"/>
      <c r="E11" s="199"/>
      <c r="F11" s="99" t="s">
        <v>4</v>
      </c>
      <c r="G11" s="99" t="s">
        <v>5</v>
      </c>
      <c r="H11" s="99" t="s">
        <v>4</v>
      </c>
      <c r="I11" s="99" t="s">
        <v>5</v>
      </c>
      <c r="J11" s="203"/>
      <c r="N11" s="62"/>
    </row>
    <row r="12" spans="2:14" s="63" customFormat="1" ht="12.75">
      <c r="B12" s="57">
        <v>1</v>
      </c>
      <c r="C12" s="51" t="s">
        <v>47</v>
      </c>
      <c r="D12" s="50"/>
      <c r="E12" s="50"/>
      <c r="F12" s="52"/>
      <c r="G12" s="52"/>
      <c r="H12" s="52"/>
      <c r="I12" s="52"/>
      <c r="J12" s="100"/>
      <c r="K12" s="63" t="s">
        <v>93</v>
      </c>
      <c r="M12" s="63" t="s">
        <v>89</v>
      </c>
      <c r="N12" s="64" t="s">
        <v>92</v>
      </c>
    </row>
    <row r="13" spans="2:14" s="65" customFormat="1" ht="12.75">
      <c r="B13" s="119" t="s">
        <v>7</v>
      </c>
      <c r="C13" s="54" t="s">
        <v>29</v>
      </c>
      <c r="D13" s="53" t="s">
        <v>56</v>
      </c>
      <c r="E13" s="55">
        <v>1</v>
      </c>
      <c r="F13" s="56"/>
      <c r="G13" s="56"/>
      <c r="H13" s="56">
        <f>E13*F13</f>
        <v>0</v>
      </c>
      <c r="I13" s="56">
        <f>E13*G13</f>
        <v>0</v>
      </c>
      <c r="J13" s="101">
        <f>H13+I13</f>
        <v>0</v>
      </c>
      <c r="M13" s="65" t="s">
        <v>90</v>
      </c>
      <c r="N13" s="66">
        <v>14.5</v>
      </c>
    </row>
    <row r="14" spans="2:14" s="65" customFormat="1" ht="12.75">
      <c r="B14" s="119" t="s">
        <v>13</v>
      </c>
      <c r="C14" s="54" t="s">
        <v>30</v>
      </c>
      <c r="D14" s="53" t="s">
        <v>22</v>
      </c>
      <c r="E14" s="55">
        <v>6</v>
      </c>
      <c r="F14" s="56"/>
      <c r="G14" s="56"/>
      <c r="H14" s="56">
        <f t="shared" ref="H14:H58" si="0">E14*F14</f>
        <v>0</v>
      </c>
      <c r="I14" s="56">
        <f t="shared" ref="I14:I58" si="1">E14*G14</f>
        <v>0</v>
      </c>
      <c r="J14" s="101">
        <f t="shared" ref="J14:J58" si="2">H14+I14</f>
        <v>0</v>
      </c>
      <c r="M14" s="65" t="s">
        <v>91</v>
      </c>
      <c r="N14" s="66">
        <v>11.01</v>
      </c>
    </row>
    <row r="15" spans="2:14" s="65" customFormat="1" ht="12.75">
      <c r="B15" s="119" t="s">
        <v>46</v>
      </c>
      <c r="C15" s="54" t="s">
        <v>31</v>
      </c>
      <c r="D15" s="53" t="s">
        <v>107</v>
      </c>
      <c r="E15" s="55">
        <v>4</v>
      </c>
      <c r="F15" s="56"/>
      <c r="G15" s="56"/>
      <c r="H15" s="56">
        <f t="shared" si="0"/>
        <v>0</v>
      </c>
      <c r="I15" s="56">
        <f t="shared" si="1"/>
        <v>0</v>
      </c>
      <c r="J15" s="101">
        <f t="shared" si="2"/>
        <v>0</v>
      </c>
      <c r="M15" s="63" t="s">
        <v>94</v>
      </c>
      <c r="N15" s="67">
        <f>SUM(N13:N14)</f>
        <v>25.509999999999998</v>
      </c>
    </row>
    <row r="16" spans="2:14" s="68" customFormat="1" ht="12.75">
      <c r="B16" s="57">
        <v>2</v>
      </c>
      <c r="C16" s="98" t="s">
        <v>49</v>
      </c>
      <c r="D16" s="50"/>
      <c r="E16" s="58"/>
      <c r="F16" s="52"/>
      <c r="G16" s="52"/>
      <c r="H16" s="52"/>
      <c r="I16" s="52"/>
      <c r="J16" s="100"/>
      <c r="N16" s="69"/>
    </row>
    <row r="17" spans="2:27" s="65" customFormat="1" ht="25.5">
      <c r="B17" s="172" t="s">
        <v>8</v>
      </c>
      <c r="C17" s="178" t="s">
        <v>52</v>
      </c>
      <c r="D17" s="174" t="s">
        <v>11</v>
      </c>
      <c r="E17" s="179">
        <v>1</v>
      </c>
      <c r="F17" s="176"/>
      <c r="G17" s="177"/>
      <c r="H17" s="56">
        <f t="shared" si="0"/>
        <v>0</v>
      </c>
      <c r="I17" s="56">
        <f t="shared" si="1"/>
        <v>0</v>
      </c>
      <c r="J17" s="101">
        <f t="shared" si="2"/>
        <v>0</v>
      </c>
      <c r="M17" s="63">
        <v>83450</v>
      </c>
      <c r="N17" s="66"/>
    </row>
    <row r="18" spans="2:27" s="65" customFormat="1" ht="12.75">
      <c r="B18" s="172" t="s">
        <v>9</v>
      </c>
      <c r="C18" s="173" t="s">
        <v>50</v>
      </c>
      <c r="D18" s="174" t="s">
        <v>22</v>
      </c>
      <c r="E18" s="179">
        <v>3.6</v>
      </c>
      <c r="F18" s="176"/>
      <c r="G18" s="177"/>
      <c r="H18" s="56">
        <f t="shared" si="0"/>
        <v>0</v>
      </c>
      <c r="I18" s="56">
        <f t="shared" si="1"/>
        <v>0</v>
      </c>
      <c r="J18" s="101">
        <f t="shared" si="2"/>
        <v>0</v>
      </c>
      <c r="M18" s="63">
        <v>72131</v>
      </c>
      <c r="N18" s="66"/>
    </row>
    <row r="19" spans="2:27" s="65" customFormat="1" ht="12.75">
      <c r="B19" s="172" t="s">
        <v>57</v>
      </c>
      <c r="C19" s="173" t="s">
        <v>51</v>
      </c>
      <c r="D19" s="174" t="s">
        <v>22</v>
      </c>
      <c r="E19" s="179">
        <v>3.6</v>
      </c>
      <c r="F19" s="176"/>
      <c r="G19" s="177"/>
      <c r="H19" s="56">
        <f t="shared" si="0"/>
        <v>0</v>
      </c>
      <c r="I19" s="56">
        <f t="shared" si="1"/>
        <v>0</v>
      </c>
      <c r="J19" s="101">
        <f t="shared" si="2"/>
        <v>0</v>
      </c>
      <c r="M19" s="63">
        <v>5998</v>
      </c>
      <c r="N19" s="66"/>
    </row>
    <row r="20" spans="2:27" s="65" customFormat="1" ht="12.75">
      <c r="B20" s="172" t="s">
        <v>58</v>
      </c>
      <c r="C20" s="173" t="s">
        <v>23</v>
      </c>
      <c r="D20" s="174" t="s">
        <v>22</v>
      </c>
      <c r="E20" s="175">
        <v>147.6</v>
      </c>
      <c r="F20" s="176"/>
      <c r="G20" s="177"/>
      <c r="H20" s="56">
        <f t="shared" si="0"/>
        <v>0</v>
      </c>
      <c r="I20" s="56">
        <f t="shared" si="1"/>
        <v>0</v>
      </c>
      <c r="J20" s="101">
        <f t="shared" si="2"/>
        <v>0</v>
      </c>
      <c r="M20" s="63">
        <v>88483</v>
      </c>
      <c r="N20" s="184" t="s">
        <v>5</v>
      </c>
      <c r="O20" s="65">
        <v>0.62</v>
      </c>
      <c r="P20" s="185" t="s">
        <v>4</v>
      </c>
      <c r="Q20" s="65">
        <v>1.37</v>
      </c>
      <c r="R20" s="63">
        <v>88487</v>
      </c>
      <c r="S20" s="184" t="s">
        <v>5</v>
      </c>
      <c r="T20" s="65">
        <v>2.98</v>
      </c>
      <c r="U20" s="185" t="s">
        <v>4</v>
      </c>
      <c r="V20" s="65">
        <v>5.01</v>
      </c>
      <c r="W20" s="63">
        <v>88496</v>
      </c>
      <c r="X20" s="184" t="s">
        <v>5</v>
      </c>
      <c r="Y20" s="65">
        <v>15.39</v>
      </c>
      <c r="Z20" s="185" t="s">
        <v>4</v>
      </c>
      <c r="AA20" s="65">
        <v>3.71</v>
      </c>
    </row>
    <row r="21" spans="2:27" s="61" customFormat="1" ht="12.75">
      <c r="B21" s="172" t="s">
        <v>59</v>
      </c>
      <c r="C21" s="91" t="s">
        <v>24</v>
      </c>
      <c r="D21" s="70" t="s">
        <v>22</v>
      </c>
      <c r="E21" s="71">
        <v>99.2</v>
      </c>
      <c r="F21" s="176"/>
      <c r="G21" s="177"/>
      <c r="H21" s="56">
        <f t="shared" si="0"/>
        <v>0</v>
      </c>
      <c r="I21" s="56">
        <f t="shared" si="1"/>
        <v>0</v>
      </c>
      <c r="J21" s="101">
        <f t="shared" si="2"/>
        <v>0</v>
      </c>
      <c r="N21" s="62"/>
    </row>
    <row r="22" spans="2:27" s="63" customFormat="1" ht="12.75">
      <c r="B22" s="57">
        <v>3</v>
      </c>
      <c r="C22" s="51" t="s">
        <v>48</v>
      </c>
      <c r="D22" s="50"/>
      <c r="E22" s="58"/>
      <c r="F22" s="52"/>
      <c r="G22" s="52"/>
      <c r="H22" s="52"/>
      <c r="I22" s="52"/>
      <c r="J22" s="100"/>
      <c r="N22" s="67"/>
    </row>
    <row r="23" spans="2:27" s="65" customFormat="1" ht="25.5">
      <c r="B23" s="120" t="s">
        <v>10</v>
      </c>
      <c r="C23" s="74" t="s">
        <v>95</v>
      </c>
      <c r="D23" s="76" t="s">
        <v>11</v>
      </c>
      <c r="E23" s="71">
        <v>1</v>
      </c>
      <c r="F23" s="73"/>
      <c r="G23" s="73"/>
      <c r="H23" s="56">
        <f t="shared" si="0"/>
        <v>0</v>
      </c>
      <c r="I23" s="56">
        <f t="shared" si="1"/>
        <v>0</v>
      </c>
      <c r="J23" s="101">
        <f t="shared" si="2"/>
        <v>0</v>
      </c>
      <c r="N23" s="66"/>
    </row>
    <row r="24" spans="2:27" s="65" customFormat="1" ht="25.5">
      <c r="B24" s="120" t="s">
        <v>20</v>
      </c>
      <c r="C24" s="74" t="s">
        <v>96</v>
      </c>
      <c r="D24" s="76" t="s">
        <v>11</v>
      </c>
      <c r="E24" s="71">
        <v>1</v>
      </c>
      <c r="F24" s="73"/>
      <c r="G24" s="73"/>
      <c r="H24" s="56">
        <f t="shared" si="0"/>
        <v>0</v>
      </c>
      <c r="I24" s="56">
        <f t="shared" si="1"/>
        <v>0</v>
      </c>
      <c r="J24" s="101">
        <f t="shared" si="2"/>
        <v>0</v>
      </c>
      <c r="N24" s="66"/>
    </row>
    <row r="25" spans="2:27" s="65" customFormat="1" ht="12.75">
      <c r="B25" s="120" t="s">
        <v>21</v>
      </c>
      <c r="C25" s="59" t="s">
        <v>103</v>
      </c>
      <c r="D25" s="53" t="s">
        <v>11</v>
      </c>
      <c r="E25" s="55">
        <v>2</v>
      </c>
      <c r="F25" s="56"/>
      <c r="G25" s="56"/>
      <c r="H25" s="56">
        <f t="shared" si="0"/>
        <v>0</v>
      </c>
      <c r="I25" s="56">
        <f t="shared" si="1"/>
        <v>0</v>
      </c>
      <c r="J25" s="101">
        <f t="shared" si="2"/>
        <v>0</v>
      </c>
      <c r="K25" s="65">
        <v>0.5</v>
      </c>
      <c r="L25" s="65">
        <f>K25*N15</f>
        <v>12.754999999999999</v>
      </c>
      <c r="N25" s="66"/>
    </row>
    <row r="26" spans="2:27" s="65" customFormat="1" ht="12.75">
      <c r="B26" s="120" t="s">
        <v>60</v>
      </c>
      <c r="C26" s="59" t="s">
        <v>97</v>
      </c>
      <c r="D26" s="53" t="s">
        <v>11</v>
      </c>
      <c r="E26" s="55">
        <v>12</v>
      </c>
      <c r="F26" s="56"/>
      <c r="G26" s="56"/>
      <c r="H26" s="56">
        <f t="shared" si="0"/>
        <v>0</v>
      </c>
      <c r="I26" s="56">
        <f t="shared" si="1"/>
        <v>0</v>
      </c>
      <c r="J26" s="101">
        <f t="shared" si="2"/>
        <v>0</v>
      </c>
      <c r="K26" s="65">
        <v>0.2</v>
      </c>
      <c r="L26" s="65">
        <f>K26*N15</f>
        <v>5.1020000000000003</v>
      </c>
      <c r="N26" s="66"/>
    </row>
    <row r="27" spans="2:27" s="65" customFormat="1" ht="12.75">
      <c r="B27" s="120" t="s">
        <v>61</v>
      </c>
      <c r="C27" s="59" t="s">
        <v>98</v>
      </c>
      <c r="D27" s="53" t="s">
        <v>11</v>
      </c>
      <c r="E27" s="55">
        <v>3</v>
      </c>
      <c r="F27" s="56"/>
      <c r="G27" s="56"/>
      <c r="H27" s="56">
        <f t="shared" si="0"/>
        <v>0</v>
      </c>
      <c r="I27" s="56">
        <f t="shared" si="1"/>
        <v>0</v>
      </c>
      <c r="J27" s="101">
        <f t="shared" si="2"/>
        <v>0</v>
      </c>
      <c r="K27" s="65">
        <v>0.3</v>
      </c>
      <c r="L27" s="65">
        <f>K27*N15</f>
        <v>7.6529999999999987</v>
      </c>
      <c r="N27" s="66"/>
    </row>
    <row r="28" spans="2:27" s="65" customFormat="1" ht="12.75">
      <c r="B28" s="120" t="s">
        <v>110</v>
      </c>
      <c r="C28" s="59" t="s">
        <v>99</v>
      </c>
      <c r="D28" s="53" t="s">
        <v>11</v>
      </c>
      <c r="E28" s="55">
        <v>3</v>
      </c>
      <c r="F28" s="56"/>
      <c r="G28" s="56"/>
      <c r="H28" s="56">
        <f t="shared" si="0"/>
        <v>0</v>
      </c>
      <c r="I28" s="56">
        <f t="shared" si="1"/>
        <v>0</v>
      </c>
      <c r="J28" s="101">
        <f t="shared" si="2"/>
        <v>0</v>
      </c>
      <c r="K28" s="65">
        <v>0.3</v>
      </c>
      <c r="L28" s="65">
        <f>K28*N15</f>
        <v>7.6529999999999987</v>
      </c>
      <c r="N28" s="66"/>
    </row>
    <row r="29" spans="2:27" s="65" customFormat="1" ht="12.75">
      <c r="B29" s="120" t="s">
        <v>111</v>
      </c>
      <c r="C29" s="59" t="s">
        <v>100</v>
      </c>
      <c r="D29" s="53" t="s">
        <v>12</v>
      </c>
      <c r="E29" s="55">
        <v>8</v>
      </c>
      <c r="F29" s="56"/>
      <c r="G29" s="56"/>
      <c r="H29" s="56">
        <f t="shared" si="0"/>
        <v>0</v>
      </c>
      <c r="I29" s="56">
        <f t="shared" si="1"/>
        <v>0</v>
      </c>
      <c r="J29" s="101">
        <f t="shared" si="2"/>
        <v>0</v>
      </c>
      <c r="K29" s="65">
        <v>1</v>
      </c>
      <c r="L29" s="65">
        <f>K29*N15</f>
        <v>25.509999999999998</v>
      </c>
      <c r="N29" s="66"/>
    </row>
    <row r="30" spans="2:27" s="65" customFormat="1" ht="12.75">
      <c r="B30" s="120" t="s">
        <v>112</v>
      </c>
      <c r="C30" s="59" t="s">
        <v>101</v>
      </c>
      <c r="D30" s="53" t="s">
        <v>12</v>
      </c>
      <c r="E30" s="55">
        <v>24</v>
      </c>
      <c r="F30" s="56"/>
      <c r="G30" s="56"/>
      <c r="H30" s="56">
        <f t="shared" si="0"/>
        <v>0</v>
      </c>
      <c r="I30" s="56">
        <f t="shared" si="1"/>
        <v>0</v>
      </c>
      <c r="J30" s="101">
        <f t="shared" si="2"/>
        <v>0</v>
      </c>
      <c r="K30" s="65">
        <v>2</v>
      </c>
      <c r="L30" s="65">
        <f>K30*N15</f>
        <v>51.019999999999996</v>
      </c>
      <c r="M30" s="65">
        <f>L30*4</f>
        <v>204.07999999999998</v>
      </c>
      <c r="N30" s="66"/>
    </row>
    <row r="31" spans="2:27" s="65" customFormat="1" ht="25.5">
      <c r="B31" s="120" t="s">
        <v>113</v>
      </c>
      <c r="C31" s="59" t="s">
        <v>102</v>
      </c>
      <c r="D31" s="53" t="s">
        <v>11</v>
      </c>
      <c r="E31" s="55">
        <v>12</v>
      </c>
      <c r="F31" s="56"/>
      <c r="G31" s="56"/>
      <c r="H31" s="56">
        <f t="shared" si="0"/>
        <v>0</v>
      </c>
      <c r="I31" s="56">
        <f t="shared" si="1"/>
        <v>0</v>
      </c>
      <c r="J31" s="101">
        <f t="shared" si="2"/>
        <v>0</v>
      </c>
      <c r="K31" s="65">
        <v>2</v>
      </c>
      <c r="L31" s="65">
        <f>K31*N15</f>
        <v>51.019999999999996</v>
      </c>
      <c r="M31" s="65">
        <f t="shared" ref="M31:M38" si="3">L31*4</f>
        <v>204.07999999999998</v>
      </c>
      <c r="N31" s="66"/>
    </row>
    <row r="32" spans="2:27" s="61" customFormat="1" ht="13.5" thickBot="1">
      <c r="B32" s="120" t="s">
        <v>114</v>
      </c>
      <c r="C32" s="138" t="s">
        <v>26</v>
      </c>
      <c r="D32" s="133" t="s">
        <v>11</v>
      </c>
      <c r="E32" s="134">
        <v>1</v>
      </c>
      <c r="F32" s="135"/>
      <c r="G32" s="136"/>
      <c r="H32" s="136">
        <f t="shared" si="0"/>
        <v>0</v>
      </c>
      <c r="I32" s="136">
        <f t="shared" si="1"/>
        <v>0</v>
      </c>
      <c r="J32" s="137">
        <f t="shared" si="2"/>
        <v>0</v>
      </c>
      <c r="K32" s="65">
        <v>2</v>
      </c>
      <c r="L32" s="65">
        <f>K32*N15</f>
        <v>51.019999999999996</v>
      </c>
      <c r="M32" s="65">
        <f t="shared" si="3"/>
        <v>204.07999999999998</v>
      </c>
      <c r="N32" s="62"/>
    </row>
    <row r="33" spans="2:14" s="65" customFormat="1" ht="12.75">
      <c r="B33" s="120" t="s">
        <v>115</v>
      </c>
      <c r="C33" s="131" t="s">
        <v>25</v>
      </c>
      <c r="D33" s="126" t="s">
        <v>11</v>
      </c>
      <c r="E33" s="127">
        <v>1</v>
      </c>
      <c r="F33" s="128"/>
      <c r="G33" s="129"/>
      <c r="H33" s="129">
        <f t="shared" si="0"/>
        <v>0</v>
      </c>
      <c r="I33" s="129">
        <f t="shared" si="1"/>
        <v>0</v>
      </c>
      <c r="J33" s="130">
        <f t="shared" si="2"/>
        <v>0</v>
      </c>
      <c r="K33" s="75">
        <v>2</v>
      </c>
      <c r="L33" s="65">
        <f>K33*N15</f>
        <v>51.019999999999996</v>
      </c>
      <c r="M33" s="65">
        <f t="shared" si="3"/>
        <v>204.07999999999998</v>
      </c>
      <c r="N33" s="66"/>
    </row>
    <row r="34" spans="2:14" s="65" customFormat="1" ht="12.75">
      <c r="B34" s="120" t="s">
        <v>116</v>
      </c>
      <c r="C34" s="92" t="s">
        <v>14</v>
      </c>
      <c r="D34" s="76" t="s">
        <v>11</v>
      </c>
      <c r="E34" s="71">
        <v>2</v>
      </c>
      <c r="F34" s="73"/>
      <c r="G34" s="56"/>
      <c r="H34" s="56">
        <f t="shared" si="0"/>
        <v>0</v>
      </c>
      <c r="I34" s="56">
        <f t="shared" si="1"/>
        <v>0</v>
      </c>
      <c r="J34" s="101">
        <f t="shared" si="2"/>
        <v>0</v>
      </c>
      <c r="K34" s="75">
        <v>1</v>
      </c>
      <c r="L34" s="65">
        <f>K34*N15</f>
        <v>25.509999999999998</v>
      </c>
      <c r="M34" s="65">
        <f t="shared" si="3"/>
        <v>102.03999999999999</v>
      </c>
      <c r="N34" s="66"/>
    </row>
    <row r="35" spans="2:14" s="65" customFormat="1" ht="12.75">
      <c r="B35" s="120" t="s">
        <v>117</v>
      </c>
      <c r="C35" s="92" t="s">
        <v>32</v>
      </c>
      <c r="D35" s="76" t="s">
        <v>11</v>
      </c>
      <c r="E35" s="71">
        <v>1</v>
      </c>
      <c r="F35" s="73"/>
      <c r="G35" s="56"/>
      <c r="H35" s="56">
        <f t="shared" si="0"/>
        <v>0</v>
      </c>
      <c r="I35" s="56">
        <f t="shared" si="1"/>
        <v>0</v>
      </c>
      <c r="J35" s="101">
        <f t="shared" si="2"/>
        <v>0</v>
      </c>
      <c r="K35" s="75">
        <v>1.5</v>
      </c>
      <c r="L35" s="65">
        <f>K35*N15</f>
        <v>38.265000000000001</v>
      </c>
      <c r="M35" s="65">
        <f t="shared" si="3"/>
        <v>153.06</v>
      </c>
      <c r="N35" s="66"/>
    </row>
    <row r="36" spans="2:14" s="65" customFormat="1" ht="12.75">
      <c r="B36" s="120" t="s">
        <v>118</v>
      </c>
      <c r="C36" s="92" t="s">
        <v>28</v>
      </c>
      <c r="D36" s="76" t="s">
        <v>11</v>
      </c>
      <c r="E36" s="71">
        <v>1</v>
      </c>
      <c r="F36" s="73"/>
      <c r="G36" s="56"/>
      <c r="H36" s="56">
        <f t="shared" si="0"/>
        <v>0</v>
      </c>
      <c r="I36" s="56">
        <f t="shared" si="1"/>
        <v>0</v>
      </c>
      <c r="J36" s="101">
        <f t="shared" si="2"/>
        <v>0</v>
      </c>
      <c r="K36" s="75">
        <v>1</v>
      </c>
      <c r="L36" s="65">
        <f>K36*N15</f>
        <v>25.509999999999998</v>
      </c>
      <c r="M36" s="65">
        <f t="shared" si="3"/>
        <v>102.03999999999999</v>
      </c>
      <c r="N36" s="66"/>
    </row>
    <row r="37" spans="2:14" s="65" customFormat="1" ht="12.75">
      <c r="B37" s="120" t="s">
        <v>119</v>
      </c>
      <c r="C37" s="92" t="s">
        <v>27</v>
      </c>
      <c r="D37" s="76" t="s">
        <v>11</v>
      </c>
      <c r="E37" s="71">
        <v>1</v>
      </c>
      <c r="F37" s="73"/>
      <c r="G37" s="56"/>
      <c r="H37" s="56">
        <f t="shared" si="0"/>
        <v>0</v>
      </c>
      <c r="I37" s="56">
        <f t="shared" si="1"/>
        <v>0</v>
      </c>
      <c r="J37" s="101">
        <f t="shared" si="2"/>
        <v>0</v>
      </c>
      <c r="K37" s="75">
        <v>1</v>
      </c>
      <c r="L37" s="65">
        <f>K37*N15</f>
        <v>25.509999999999998</v>
      </c>
      <c r="M37" s="65">
        <f t="shared" si="3"/>
        <v>102.03999999999999</v>
      </c>
      <c r="N37" s="66"/>
    </row>
    <row r="38" spans="2:14" s="65" customFormat="1" ht="12.75">
      <c r="B38" s="120" t="s">
        <v>120</v>
      </c>
      <c r="C38" s="92" t="s">
        <v>15</v>
      </c>
      <c r="D38" s="76" t="s">
        <v>11</v>
      </c>
      <c r="E38" s="71">
        <v>2</v>
      </c>
      <c r="F38" s="73"/>
      <c r="G38" s="56"/>
      <c r="H38" s="56">
        <f t="shared" si="0"/>
        <v>0</v>
      </c>
      <c r="I38" s="56">
        <f t="shared" si="1"/>
        <v>0</v>
      </c>
      <c r="J38" s="101">
        <f t="shared" si="2"/>
        <v>0</v>
      </c>
      <c r="K38" s="75">
        <v>1</v>
      </c>
      <c r="L38" s="65">
        <f>K38*N15</f>
        <v>25.509999999999998</v>
      </c>
      <c r="M38" s="65">
        <f t="shared" si="3"/>
        <v>102.03999999999999</v>
      </c>
      <c r="N38" s="66"/>
    </row>
    <row r="39" spans="2:14" s="65" customFormat="1" ht="12.75">
      <c r="B39" s="120" t="s">
        <v>121</v>
      </c>
      <c r="C39" s="60" t="s">
        <v>33</v>
      </c>
      <c r="D39" s="53" t="s">
        <v>11</v>
      </c>
      <c r="E39" s="55">
        <v>1</v>
      </c>
      <c r="F39" s="56"/>
      <c r="G39" s="56"/>
      <c r="H39" s="56">
        <f t="shared" si="0"/>
        <v>0</v>
      </c>
      <c r="I39" s="56">
        <f t="shared" si="1"/>
        <v>0</v>
      </c>
      <c r="J39" s="101">
        <f t="shared" si="2"/>
        <v>0</v>
      </c>
      <c r="K39" s="75">
        <v>0.5</v>
      </c>
      <c r="L39" s="65">
        <f>K39*N15</f>
        <v>12.754999999999999</v>
      </c>
      <c r="N39" s="66"/>
    </row>
    <row r="40" spans="2:14" s="65" customFormat="1" ht="12.75">
      <c r="B40" s="120" t="s">
        <v>122</v>
      </c>
      <c r="C40" s="60" t="s">
        <v>104</v>
      </c>
      <c r="D40" s="53" t="s">
        <v>11</v>
      </c>
      <c r="E40" s="55">
        <v>6</v>
      </c>
      <c r="F40" s="56"/>
      <c r="G40" s="56"/>
      <c r="H40" s="56">
        <f t="shared" si="0"/>
        <v>0</v>
      </c>
      <c r="I40" s="56">
        <f t="shared" si="1"/>
        <v>0</v>
      </c>
      <c r="J40" s="101">
        <f t="shared" si="2"/>
        <v>0</v>
      </c>
      <c r="K40" s="75">
        <v>0.5</v>
      </c>
      <c r="L40" s="65">
        <f>K40*N15</f>
        <v>12.754999999999999</v>
      </c>
      <c r="N40" s="66"/>
    </row>
    <row r="41" spans="2:14" s="65" customFormat="1" ht="12.75">
      <c r="B41" s="120" t="s">
        <v>123</v>
      </c>
      <c r="C41" s="60" t="s">
        <v>34</v>
      </c>
      <c r="D41" s="53" t="s">
        <v>12</v>
      </c>
      <c r="E41" s="55">
        <v>14</v>
      </c>
      <c r="F41" s="56"/>
      <c r="G41" s="56"/>
      <c r="H41" s="56">
        <f t="shared" si="0"/>
        <v>0</v>
      </c>
      <c r="I41" s="56">
        <f t="shared" si="1"/>
        <v>0</v>
      </c>
      <c r="J41" s="101">
        <f t="shared" si="2"/>
        <v>0</v>
      </c>
      <c r="K41" s="75">
        <v>0.3</v>
      </c>
      <c r="L41" s="65">
        <f>K41*N15</f>
        <v>7.6529999999999987</v>
      </c>
      <c r="N41" s="66"/>
    </row>
    <row r="42" spans="2:14" s="65" customFormat="1" ht="14.45" customHeight="1">
      <c r="B42" s="120" t="s">
        <v>124</v>
      </c>
      <c r="C42" s="60" t="s">
        <v>35</v>
      </c>
      <c r="D42" s="53" t="s">
        <v>11</v>
      </c>
      <c r="E42" s="55">
        <v>4</v>
      </c>
      <c r="F42" s="56"/>
      <c r="G42" s="56"/>
      <c r="H42" s="56">
        <f t="shared" si="0"/>
        <v>0</v>
      </c>
      <c r="I42" s="56">
        <f t="shared" si="1"/>
        <v>0</v>
      </c>
      <c r="J42" s="101">
        <f t="shared" si="2"/>
        <v>0</v>
      </c>
      <c r="K42" s="75">
        <v>0.5</v>
      </c>
      <c r="L42" s="65">
        <f>K42*N15</f>
        <v>12.754999999999999</v>
      </c>
      <c r="N42" s="66"/>
    </row>
    <row r="43" spans="2:14" s="65" customFormat="1" ht="14.45" customHeight="1">
      <c r="B43" s="120" t="s">
        <v>125</v>
      </c>
      <c r="C43" s="60" t="s">
        <v>36</v>
      </c>
      <c r="D43" s="53" t="s">
        <v>11</v>
      </c>
      <c r="E43" s="55">
        <v>2</v>
      </c>
      <c r="F43" s="56"/>
      <c r="G43" s="56"/>
      <c r="H43" s="56">
        <f t="shared" si="0"/>
        <v>0</v>
      </c>
      <c r="I43" s="56">
        <f t="shared" si="1"/>
        <v>0</v>
      </c>
      <c r="J43" s="101">
        <f t="shared" si="2"/>
        <v>0</v>
      </c>
      <c r="K43" s="75">
        <v>0.2</v>
      </c>
      <c r="L43" s="65">
        <f>K43*N15</f>
        <v>5.1020000000000003</v>
      </c>
      <c r="N43" s="66"/>
    </row>
    <row r="44" spans="2:14" s="65" customFormat="1" ht="14.45" customHeight="1">
      <c r="B44" s="120" t="s">
        <v>126</v>
      </c>
      <c r="C44" s="60" t="s">
        <v>37</v>
      </c>
      <c r="D44" s="53" t="s">
        <v>11</v>
      </c>
      <c r="E44" s="55">
        <v>8</v>
      </c>
      <c r="F44" s="56"/>
      <c r="G44" s="56"/>
      <c r="H44" s="56">
        <f t="shared" si="0"/>
        <v>0</v>
      </c>
      <c r="I44" s="56">
        <f t="shared" si="1"/>
        <v>0</v>
      </c>
      <c r="J44" s="101">
        <f t="shared" si="2"/>
        <v>0</v>
      </c>
      <c r="K44" s="75">
        <v>0.1</v>
      </c>
      <c r="L44" s="65">
        <f>K44*N15</f>
        <v>2.5510000000000002</v>
      </c>
      <c r="N44" s="66"/>
    </row>
    <row r="45" spans="2:14" s="61" customFormat="1" ht="14.45" customHeight="1">
      <c r="B45" s="120" t="s">
        <v>127</v>
      </c>
      <c r="C45" s="78" t="s">
        <v>38</v>
      </c>
      <c r="D45" s="76" t="s">
        <v>11</v>
      </c>
      <c r="E45" s="71">
        <v>1</v>
      </c>
      <c r="F45" s="177"/>
      <c r="G45" s="73"/>
      <c r="H45" s="56">
        <f t="shared" si="0"/>
        <v>0</v>
      </c>
      <c r="I45" s="56">
        <f t="shared" si="1"/>
        <v>0</v>
      </c>
      <c r="J45" s="101">
        <f t="shared" si="2"/>
        <v>0</v>
      </c>
      <c r="N45" s="62"/>
    </row>
    <row r="46" spans="2:14" s="61" customFormat="1" ht="14.45" customHeight="1">
      <c r="B46" s="120" t="s">
        <v>128</v>
      </c>
      <c r="C46" s="78" t="s">
        <v>39</v>
      </c>
      <c r="D46" s="76" t="s">
        <v>11</v>
      </c>
      <c r="E46" s="71">
        <v>1</v>
      </c>
      <c r="F46" s="177"/>
      <c r="G46" s="73"/>
      <c r="H46" s="56">
        <f t="shared" si="0"/>
        <v>0</v>
      </c>
      <c r="I46" s="56">
        <f t="shared" si="1"/>
        <v>0</v>
      </c>
      <c r="J46" s="101">
        <f t="shared" si="2"/>
        <v>0</v>
      </c>
      <c r="N46" s="62"/>
    </row>
    <row r="47" spans="2:14" s="65" customFormat="1" ht="14.45" customHeight="1">
      <c r="B47" s="120" t="s">
        <v>129</v>
      </c>
      <c r="C47" s="181" t="s">
        <v>109</v>
      </c>
      <c r="D47" s="76" t="s">
        <v>11</v>
      </c>
      <c r="E47" s="55">
        <v>2</v>
      </c>
      <c r="F47" s="56"/>
      <c r="G47" s="56"/>
      <c r="H47" s="56">
        <f t="shared" si="0"/>
        <v>0</v>
      </c>
      <c r="I47" s="56">
        <f t="shared" si="1"/>
        <v>0</v>
      </c>
      <c r="J47" s="101">
        <f t="shared" si="2"/>
        <v>0</v>
      </c>
      <c r="N47" s="66"/>
    </row>
    <row r="48" spans="2:14" s="65" customFormat="1" ht="14.45" customHeight="1">
      <c r="B48" s="120" t="s">
        <v>130</v>
      </c>
      <c r="C48" s="181" t="s">
        <v>108</v>
      </c>
      <c r="D48" s="76" t="s">
        <v>11</v>
      </c>
      <c r="E48" s="55">
        <v>3</v>
      </c>
      <c r="F48" s="56"/>
      <c r="G48" s="56"/>
      <c r="H48" s="56">
        <f t="shared" ref="H48" si="4">E48*F48</f>
        <v>0</v>
      </c>
      <c r="I48" s="56">
        <f t="shared" ref="I48" si="5">E48*G48</f>
        <v>0</v>
      </c>
      <c r="J48" s="101">
        <f t="shared" ref="J48" si="6">H48+I48</f>
        <v>0</v>
      </c>
      <c r="N48" s="66"/>
    </row>
    <row r="49" spans="2:14" s="65" customFormat="1" ht="14.45" customHeight="1">
      <c r="B49" s="120" t="s">
        <v>131</v>
      </c>
      <c r="C49" s="54" t="s">
        <v>40</v>
      </c>
      <c r="D49" s="76" t="s">
        <v>11</v>
      </c>
      <c r="E49" s="55">
        <v>2</v>
      </c>
      <c r="F49" s="56"/>
      <c r="G49" s="56"/>
      <c r="H49" s="56">
        <f t="shared" si="0"/>
        <v>0</v>
      </c>
      <c r="I49" s="56">
        <f t="shared" si="1"/>
        <v>0</v>
      </c>
      <c r="J49" s="101">
        <f t="shared" si="2"/>
        <v>0</v>
      </c>
      <c r="N49" s="66"/>
    </row>
    <row r="50" spans="2:14" s="65" customFormat="1" ht="14.45" customHeight="1">
      <c r="B50" s="120" t="s">
        <v>132</v>
      </c>
      <c r="C50" s="54" t="s">
        <v>41</v>
      </c>
      <c r="D50" s="76" t="s">
        <v>11</v>
      </c>
      <c r="E50" s="55">
        <v>1</v>
      </c>
      <c r="F50" s="56"/>
      <c r="G50" s="56"/>
      <c r="H50" s="56">
        <f t="shared" si="0"/>
        <v>0</v>
      </c>
      <c r="I50" s="56">
        <f t="shared" si="1"/>
        <v>0</v>
      </c>
      <c r="J50" s="101">
        <f t="shared" si="2"/>
        <v>0</v>
      </c>
      <c r="N50" s="66"/>
    </row>
    <row r="51" spans="2:14" s="65" customFormat="1" ht="14.45" customHeight="1">
      <c r="B51" s="120" t="s">
        <v>133</v>
      </c>
      <c r="C51" s="54" t="s">
        <v>42</v>
      </c>
      <c r="D51" s="76" t="s">
        <v>11</v>
      </c>
      <c r="E51" s="55">
        <v>1</v>
      </c>
      <c r="F51" s="56"/>
      <c r="G51" s="56"/>
      <c r="H51" s="56">
        <f t="shared" si="0"/>
        <v>0</v>
      </c>
      <c r="I51" s="56">
        <f t="shared" si="1"/>
        <v>0</v>
      </c>
      <c r="J51" s="101">
        <f t="shared" si="2"/>
        <v>0</v>
      </c>
      <c r="N51" s="66"/>
    </row>
    <row r="52" spans="2:14" s="65" customFormat="1" ht="25.5">
      <c r="B52" s="120" t="s">
        <v>134</v>
      </c>
      <c r="C52" s="54" t="s">
        <v>43</v>
      </c>
      <c r="D52" s="76" t="s">
        <v>11</v>
      </c>
      <c r="E52" s="55">
        <v>2</v>
      </c>
      <c r="F52" s="56"/>
      <c r="G52" s="56"/>
      <c r="H52" s="56">
        <f t="shared" si="0"/>
        <v>0</v>
      </c>
      <c r="I52" s="56">
        <f t="shared" si="1"/>
        <v>0</v>
      </c>
      <c r="J52" s="101">
        <f t="shared" si="2"/>
        <v>0</v>
      </c>
      <c r="N52" s="66"/>
    </row>
    <row r="53" spans="2:14" s="61" customFormat="1" ht="14.45" customHeight="1">
      <c r="B53" s="120" t="s">
        <v>135</v>
      </c>
      <c r="C53" s="78" t="s">
        <v>44</v>
      </c>
      <c r="D53" s="76" t="s">
        <v>11</v>
      </c>
      <c r="E53" s="71">
        <v>1</v>
      </c>
      <c r="F53" s="73"/>
      <c r="G53" s="73"/>
      <c r="H53" s="56">
        <f t="shared" si="0"/>
        <v>0</v>
      </c>
      <c r="I53" s="56">
        <f t="shared" si="1"/>
        <v>0</v>
      </c>
      <c r="J53" s="101">
        <f t="shared" si="2"/>
        <v>0</v>
      </c>
      <c r="N53" s="62"/>
    </row>
    <row r="54" spans="2:14" s="61" customFormat="1" ht="14.45" customHeight="1" thickBot="1">
      <c r="B54" s="120" t="s">
        <v>136</v>
      </c>
      <c r="C54" s="132" t="s">
        <v>45</v>
      </c>
      <c r="D54" s="133" t="s">
        <v>11</v>
      </c>
      <c r="E54" s="134">
        <v>1</v>
      </c>
      <c r="F54" s="135"/>
      <c r="G54" s="135"/>
      <c r="H54" s="136">
        <f t="shared" si="0"/>
        <v>0</v>
      </c>
      <c r="I54" s="136">
        <f t="shared" si="1"/>
        <v>0</v>
      </c>
      <c r="J54" s="137">
        <f t="shared" si="2"/>
        <v>0</v>
      </c>
      <c r="N54" s="62"/>
    </row>
    <row r="55" spans="2:14" s="77" customFormat="1" ht="14.45" customHeight="1">
      <c r="B55" s="120" t="s">
        <v>137</v>
      </c>
      <c r="C55" s="125" t="s">
        <v>64</v>
      </c>
      <c r="D55" s="126" t="s">
        <v>56</v>
      </c>
      <c r="E55" s="127">
        <v>1</v>
      </c>
      <c r="F55" s="128"/>
      <c r="G55" s="128"/>
      <c r="H55" s="129">
        <f t="shared" si="0"/>
        <v>0</v>
      </c>
      <c r="I55" s="129">
        <f t="shared" si="1"/>
        <v>0</v>
      </c>
      <c r="J55" s="130">
        <f t="shared" si="2"/>
        <v>0</v>
      </c>
      <c r="N55" s="79"/>
    </row>
    <row r="56" spans="2:14" s="68" customFormat="1" ht="12.75">
      <c r="B56" s="121">
        <v>4</v>
      </c>
      <c r="C56" s="93" t="s">
        <v>53</v>
      </c>
      <c r="D56" s="80"/>
      <c r="E56" s="81"/>
      <c r="F56" s="82"/>
      <c r="G56" s="83"/>
      <c r="H56" s="83"/>
      <c r="I56" s="83"/>
      <c r="J56" s="102"/>
      <c r="N56" s="69"/>
    </row>
    <row r="57" spans="2:14" s="61" customFormat="1" ht="12.75">
      <c r="B57" s="90" t="s">
        <v>18</v>
      </c>
      <c r="C57" s="91" t="s">
        <v>54</v>
      </c>
      <c r="D57" s="70" t="s">
        <v>56</v>
      </c>
      <c r="E57" s="71">
        <v>1</v>
      </c>
      <c r="F57" s="72"/>
      <c r="G57" s="73"/>
      <c r="H57" s="56">
        <f t="shared" si="0"/>
        <v>0</v>
      </c>
      <c r="I57" s="56">
        <f t="shared" si="1"/>
        <v>0</v>
      </c>
      <c r="J57" s="101">
        <f t="shared" si="2"/>
        <v>0</v>
      </c>
      <c r="N57" s="62"/>
    </row>
    <row r="58" spans="2:14" s="61" customFormat="1" ht="12.75">
      <c r="B58" s="90" t="s">
        <v>19</v>
      </c>
      <c r="C58" s="91" t="s">
        <v>55</v>
      </c>
      <c r="D58" s="70" t="s">
        <v>56</v>
      </c>
      <c r="E58" s="71">
        <v>1</v>
      </c>
      <c r="F58" s="72"/>
      <c r="G58" s="73"/>
      <c r="H58" s="56">
        <f t="shared" si="0"/>
        <v>0</v>
      </c>
      <c r="I58" s="56">
        <f t="shared" si="1"/>
        <v>0</v>
      </c>
      <c r="J58" s="101">
        <f t="shared" si="2"/>
        <v>0</v>
      </c>
      <c r="N58" s="62"/>
    </row>
    <row r="59" spans="2:14" s="61" customFormat="1" ht="12.75">
      <c r="B59" s="189" t="s">
        <v>105</v>
      </c>
      <c r="C59" s="190"/>
      <c r="D59" s="190"/>
      <c r="E59" s="190"/>
      <c r="F59" s="190"/>
      <c r="G59" s="190"/>
      <c r="H59" s="94">
        <f>SUM(H13:H58)</f>
        <v>0</v>
      </c>
      <c r="I59" s="85">
        <f>SUM(I13:I58)</f>
        <v>0</v>
      </c>
      <c r="J59" s="103">
        <f>SUM(J13:J58)</f>
        <v>0</v>
      </c>
      <c r="N59" s="62"/>
    </row>
    <row r="60" spans="2:14" s="68" customFormat="1" ht="14.45" customHeight="1">
      <c r="B60" s="191" t="s">
        <v>65</v>
      </c>
      <c r="C60" s="192"/>
      <c r="D60" s="95">
        <f>'Composição BDI'!D21</f>
        <v>0.277463005064716</v>
      </c>
      <c r="E60" s="180"/>
      <c r="F60" s="96"/>
      <c r="G60" s="96"/>
      <c r="H60" s="97">
        <f>H59*D60</f>
        <v>0</v>
      </c>
      <c r="I60" s="97">
        <f>I59*D60</f>
        <v>0</v>
      </c>
      <c r="J60" s="104">
        <f>J59*D60</f>
        <v>0</v>
      </c>
      <c r="N60" s="69"/>
    </row>
    <row r="61" spans="2:14" s="68" customFormat="1" ht="13.5" thickBot="1">
      <c r="B61" s="193" t="s">
        <v>6</v>
      </c>
      <c r="C61" s="194"/>
      <c r="D61" s="194"/>
      <c r="E61" s="194"/>
      <c r="F61" s="194"/>
      <c r="G61" s="194"/>
      <c r="H61" s="182">
        <f>SUM(H59:H60)</f>
        <v>0</v>
      </c>
      <c r="I61" s="182">
        <f>SUM(I59:I60)</f>
        <v>0</v>
      </c>
      <c r="J61" s="183">
        <f>SUM(J59:J60)</f>
        <v>0</v>
      </c>
      <c r="N61" s="69"/>
    </row>
    <row r="62" spans="2:14" s="61" customFormat="1" ht="12.75">
      <c r="B62" s="122"/>
      <c r="C62" s="106"/>
      <c r="D62" s="107"/>
      <c r="E62" s="105"/>
      <c r="F62" s="108"/>
      <c r="G62" s="108"/>
      <c r="H62" s="108"/>
      <c r="I62" s="108"/>
      <c r="J62" s="109"/>
      <c r="N62" s="62"/>
    </row>
    <row r="63" spans="2:14" s="61" customFormat="1" ht="12.75">
      <c r="B63" s="122"/>
      <c r="C63" s="106"/>
      <c r="D63" s="107"/>
      <c r="E63" s="105"/>
      <c r="F63" s="108"/>
      <c r="G63" s="108"/>
      <c r="H63" s="108"/>
      <c r="I63" s="108"/>
      <c r="J63" s="109"/>
      <c r="N63" s="62"/>
    </row>
    <row r="64" spans="2:14" s="61" customFormat="1" ht="12.75">
      <c r="B64" s="122"/>
      <c r="C64" s="106"/>
      <c r="D64" s="107"/>
      <c r="E64" s="105"/>
      <c r="F64" s="108"/>
      <c r="G64" s="108"/>
      <c r="H64" s="108"/>
      <c r="I64" s="108"/>
      <c r="J64" s="109"/>
      <c r="N64" s="62"/>
    </row>
    <row r="65" spans="2:14" s="61" customFormat="1" ht="12.75">
      <c r="B65" s="122"/>
      <c r="C65" s="106"/>
      <c r="D65" s="107"/>
      <c r="E65" s="105"/>
      <c r="F65" s="108"/>
      <c r="G65" s="108"/>
      <c r="H65" s="108"/>
      <c r="I65" s="108"/>
      <c r="J65" s="109"/>
      <c r="N65" s="62"/>
    </row>
    <row r="66" spans="2:14" s="61" customFormat="1" ht="12.75">
      <c r="B66" s="122"/>
      <c r="C66" s="106"/>
      <c r="D66" s="107"/>
      <c r="E66" s="105"/>
      <c r="F66" s="108"/>
      <c r="G66" s="108"/>
      <c r="H66" s="108"/>
      <c r="I66" s="108"/>
      <c r="J66" s="109"/>
      <c r="N66" s="62"/>
    </row>
    <row r="67" spans="2:14" s="5" customFormat="1">
      <c r="B67" s="123"/>
      <c r="C67" s="111"/>
      <c r="D67" s="112"/>
      <c r="E67" s="110"/>
      <c r="F67" s="86"/>
      <c r="G67" s="86"/>
      <c r="H67" s="86"/>
      <c r="I67" s="86"/>
      <c r="J67" s="113"/>
      <c r="N67" s="47"/>
    </row>
    <row r="68" spans="2:14" s="5" customFormat="1">
      <c r="B68" s="123"/>
      <c r="C68" s="111"/>
      <c r="D68" s="112"/>
      <c r="E68" s="110"/>
      <c r="F68" s="86"/>
      <c r="G68" s="86"/>
      <c r="H68" s="86"/>
      <c r="I68" s="86"/>
      <c r="J68" s="113"/>
      <c r="N68" s="47"/>
    </row>
    <row r="69" spans="2:14" s="5" customFormat="1">
      <c r="B69" s="123"/>
      <c r="C69" s="111"/>
      <c r="D69" s="112"/>
      <c r="E69" s="110"/>
      <c r="F69" s="86"/>
      <c r="G69" s="86"/>
      <c r="H69" s="86"/>
      <c r="I69" s="86"/>
      <c r="J69" s="113"/>
      <c r="N69" s="47"/>
    </row>
    <row r="70" spans="2:14" s="5" customFormat="1">
      <c r="B70" s="123"/>
      <c r="C70" s="111"/>
      <c r="D70" s="112"/>
      <c r="E70" s="110"/>
      <c r="F70" s="86"/>
      <c r="G70" s="86"/>
      <c r="H70" s="86"/>
      <c r="I70" s="86"/>
      <c r="J70" s="113"/>
      <c r="N70" s="47"/>
    </row>
    <row r="71" spans="2:14" s="5" customFormat="1">
      <c r="B71" s="123"/>
      <c r="C71" s="111"/>
      <c r="D71" s="112"/>
      <c r="E71" s="110"/>
      <c r="F71" s="86"/>
      <c r="G71" s="86"/>
      <c r="H71" s="86"/>
      <c r="I71" s="86"/>
      <c r="J71" s="113"/>
      <c r="N71" s="47"/>
    </row>
    <row r="72" spans="2:14" s="5" customFormat="1">
      <c r="B72" s="123"/>
      <c r="C72" s="111"/>
      <c r="D72" s="112"/>
      <c r="E72" s="110"/>
      <c r="F72" s="86"/>
      <c r="G72" s="86"/>
      <c r="H72" s="86"/>
      <c r="I72" s="86"/>
      <c r="J72" s="113"/>
      <c r="N72" s="47"/>
    </row>
    <row r="73" spans="2:14" s="5" customFormat="1">
      <c r="B73" s="123"/>
      <c r="C73" s="111"/>
      <c r="D73" s="112"/>
      <c r="E73" s="110"/>
      <c r="F73" s="86"/>
      <c r="G73" s="86"/>
      <c r="H73" s="86"/>
      <c r="I73" s="86"/>
      <c r="J73" s="113"/>
      <c r="N73" s="47"/>
    </row>
    <row r="74" spans="2:14" s="5" customFormat="1">
      <c r="B74" s="123"/>
      <c r="C74" s="111"/>
      <c r="D74" s="112"/>
      <c r="E74" s="110"/>
      <c r="F74" s="86"/>
      <c r="G74" s="86"/>
      <c r="H74" s="86"/>
      <c r="I74" s="86"/>
      <c r="J74" s="113"/>
      <c r="N74" s="47"/>
    </row>
    <row r="75" spans="2:14" s="5" customFormat="1">
      <c r="B75" s="123"/>
      <c r="C75" s="111"/>
      <c r="D75" s="112"/>
      <c r="E75" s="110"/>
      <c r="F75" s="86"/>
      <c r="G75" s="86"/>
      <c r="H75" s="86"/>
      <c r="I75" s="86"/>
      <c r="J75" s="113"/>
      <c r="N75" s="47"/>
    </row>
    <row r="76" spans="2:14" s="5" customFormat="1">
      <c r="B76" s="123"/>
      <c r="C76" s="111"/>
      <c r="D76" s="112"/>
      <c r="E76" s="110"/>
      <c r="F76" s="86"/>
      <c r="G76" s="86"/>
      <c r="H76" s="86"/>
      <c r="I76" s="86"/>
      <c r="J76" s="113"/>
      <c r="N76" s="47"/>
    </row>
    <row r="77" spans="2:14" s="5" customFormat="1" ht="15.75" thickBot="1">
      <c r="B77" s="124"/>
      <c r="C77" s="115"/>
      <c r="D77" s="116"/>
      <c r="E77" s="114"/>
      <c r="F77" s="117"/>
      <c r="G77" s="117"/>
      <c r="H77" s="117"/>
      <c r="I77" s="117"/>
      <c r="J77" s="118"/>
      <c r="N77" s="47"/>
    </row>
  </sheetData>
  <mergeCells count="13">
    <mergeCell ref="B7:J7"/>
    <mergeCell ref="B59:G59"/>
    <mergeCell ref="B60:C60"/>
    <mergeCell ref="B61:G61"/>
    <mergeCell ref="B8:J8"/>
    <mergeCell ref="B9:J9"/>
    <mergeCell ref="B10:B11"/>
    <mergeCell ref="C10:C11"/>
    <mergeCell ref="D10:D11"/>
    <mergeCell ref="E10:E11"/>
    <mergeCell ref="F10:G10"/>
    <mergeCell ref="H10:I10"/>
    <mergeCell ref="J10:J11"/>
  </mergeCells>
  <pageMargins left="0.51181102362204722" right="0.51181102362204722" top="0.19685039370078741" bottom="0.19685039370078741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6"/>
  <sheetViews>
    <sheetView tabSelected="1" topLeftCell="A76" zoomScaleNormal="100" workbookViewId="0">
      <selection activeCell="B31" sqref="B31:B32"/>
    </sheetView>
  </sheetViews>
  <sheetFormatPr defaultRowHeight="15"/>
  <cols>
    <col min="1" max="1" width="3.28515625" customWidth="1"/>
    <col min="2" max="2" width="7" style="6" customWidth="1"/>
    <col min="3" max="3" width="51.42578125" style="4" customWidth="1"/>
    <col min="4" max="4" width="6.85546875" style="8" bestFit="1" customWidth="1"/>
    <col min="5" max="5" width="8" style="6" bestFit="1" customWidth="1"/>
    <col min="6" max="8" width="11.28515625" hidden="1" customWidth="1"/>
    <col min="9" max="9" width="9.140625" hidden="1" customWidth="1"/>
    <col min="10" max="10" width="12.7109375" customWidth="1"/>
    <col min="11" max="14" width="11.28515625" style="6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K1" s="139"/>
      <c r="L1" s="139"/>
      <c r="M1" s="139"/>
      <c r="N1" s="13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K2" s="139"/>
      <c r="L2" s="139"/>
      <c r="M2" s="139"/>
      <c r="N2" s="13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K3" s="139"/>
      <c r="L3" s="139"/>
      <c r="M3" s="139"/>
      <c r="N3" s="13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K4" s="139"/>
      <c r="L4" s="139"/>
      <c r="M4" s="139"/>
      <c r="N4" s="13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K5" s="139"/>
      <c r="L5" s="139"/>
      <c r="M5" s="139"/>
      <c r="N5" s="13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K6" s="139"/>
      <c r="L6" s="139"/>
      <c r="M6" s="139"/>
      <c r="N6" s="139"/>
    </row>
    <row r="7" spans="2:14" s="5" customFormat="1" ht="47.45" customHeight="1">
      <c r="B7" s="186" t="s">
        <v>106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8" spans="2:14" s="87" customFormat="1">
      <c r="B8" s="195" t="s">
        <v>16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</row>
    <row r="9" spans="2:14" s="87" customFormat="1" ht="15.75" thickBot="1">
      <c r="B9" s="254" t="s">
        <v>17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6"/>
    </row>
    <row r="10" spans="2:14" s="87" customFormat="1" ht="19.899999999999999" customHeight="1" thickBot="1">
      <c r="B10" s="213" t="s">
        <v>0</v>
      </c>
      <c r="C10" s="215" t="s">
        <v>1</v>
      </c>
      <c r="D10" s="215" t="s">
        <v>2</v>
      </c>
      <c r="E10" s="215" t="s">
        <v>3</v>
      </c>
      <c r="F10" s="217" t="s">
        <v>62</v>
      </c>
      <c r="G10" s="218"/>
      <c r="H10" s="217" t="s">
        <v>63</v>
      </c>
      <c r="I10" s="218"/>
      <c r="J10" s="219" t="s">
        <v>6</v>
      </c>
      <c r="K10" s="206" t="s">
        <v>66</v>
      </c>
      <c r="L10" s="207"/>
      <c r="M10" s="207"/>
      <c r="N10" s="208"/>
    </row>
    <row r="11" spans="2:14" s="61" customFormat="1" ht="19.899999999999999" customHeight="1" thickBot="1">
      <c r="B11" s="214"/>
      <c r="C11" s="216"/>
      <c r="D11" s="216"/>
      <c r="E11" s="216"/>
      <c r="F11" s="171" t="s">
        <v>4</v>
      </c>
      <c r="G11" s="171" t="s">
        <v>5</v>
      </c>
      <c r="H11" s="171" t="s">
        <v>4</v>
      </c>
      <c r="I11" s="171" t="s">
        <v>5</v>
      </c>
      <c r="J11" s="220"/>
      <c r="K11" s="159">
        <v>30</v>
      </c>
      <c r="L11" s="159">
        <v>60</v>
      </c>
      <c r="M11" s="159">
        <v>90</v>
      </c>
      <c r="N11" s="159">
        <v>120</v>
      </c>
    </row>
    <row r="12" spans="2:14" s="63" customFormat="1" ht="13.15" customHeight="1" thickBot="1">
      <c r="B12" s="166">
        <v>1</v>
      </c>
      <c r="C12" s="167" t="s">
        <v>47</v>
      </c>
      <c r="D12" s="168"/>
      <c r="E12" s="168"/>
      <c r="F12" s="169"/>
      <c r="G12" s="169"/>
      <c r="H12" s="169"/>
      <c r="I12" s="169"/>
      <c r="J12" s="170"/>
      <c r="K12" s="158"/>
      <c r="L12" s="158"/>
      <c r="M12" s="158"/>
      <c r="N12" s="158"/>
    </row>
    <row r="13" spans="2:14" s="65" customFormat="1" ht="13.15" customHeight="1">
      <c r="B13" s="209" t="str">
        <f>'Planilha de Serviços'!B13</f>
        <v>1.1</v>
      </c>
      <c r="C13" s="211" t="str">
        <f>'Planilha de Serviços'!C13</f>
        <v>Mobilização e Desmobilização</v>
      </c>
      <c r="D13" s="239" t="str">
        <f>'Planilha de Serviços'!D13</f>
        <v>cj</v>
      </c>
      <c r="E13" s="239">
        <f>'Planilha de Serviços'!E13</f>
        <v>1</v>
      </c>
      <c r="F13" s="239">
        <f>'Planilha de Serviços'!F13</f>
        <v>0</v>
      </c>
      <c r="G13" s="239">
        <f>'Planilha de Serviços'!G13</f>
        <v>0</v>
      </c>
      <c r="H13" s="239">
        <f>E13*F13</f>
        <v>0</v>
      </c>
      <c r="I13" s="239">
        <f>E13*G13</f>
        <v>0</v>
      </c>
      <c r="J13" s="243">
        <f>H13+I13</f>
        <v>0</v>
      </c>
      <c r="K13" s="145">
        <v>0.6</v>
      </c>
      <c r="L13" s="151"/>
      <c r="M13" s="151"/>
      <c r="N13" s="145">
        <v>0.4</v>
      </c>
    </row>
    <row r="14" spans="2:14" s="65" customFormat="1" ht="13.15" customHeight="1" thickBot="1">
      <c r="B14" s="210"/>
      <c r="C14" s="212"/>
      <c r="D14" s="240"/>
      <c r="E14" s="240"/>
      <c r="F14" s="240"/>
      <c r="G14" s="240"/>
      <c r="H14" s="240"/>
      <c r="I14" s="240"/>
      <c r="J14" s="244"/>
      <c r="K14" s="146">
        <f>J13*K13</f>
        <v>0</v>
      </c>
      <c r="L14" s="146"/>
      <c r="M14" s="146"/>
      <c r="N14" s="146">
        <f>J13*N13</f>
        <v>0</v>
      </c>
    </row>
    <row r="15" spans="2:14" s="65" customFormat="1" ht="13.15" customHeight="1">
      <c r="B15" s="209" t="str">
        <f>'Planilha de Serviços'!B14</f>
        <v>1.2</v>
      </c>
      <c r="C15" s="211" t="str">
        <f>'Planilha de Serviços'!C14</f>
        <v>Placa de Obra</v>
      </c>
      <c r="D15" s="239" t="str">
        <f>'Planilha de Serviços'!D14</f>
        <v>m²</v>
      </c>
      <c r="E15" s="239">
        <f>'Planilha de Serviços'!E14</f>
        <v>6</v>
      </c>
      <c r="F15" s="239">
        <f>'Planilha de Serviços'!F14</f>
        <v>0</v>
      </c>
      <c r="G15" s="239">
        <f>'Planilha de Serviços'!G14</f>
        <v>0</v>
      </c>
      <c r="H15" s="239">
        <f t="shared" ref="H15" si="0">E15*F15</f>
        <v>0</v>
      </c>
      <c r="I15" s="239">
        <f t="shared" ref="I15" si="1">E15*G15</f>
        <v>0</v>
      </c>
      <c r="J15" s="243">
        <f t="shared" ref="J15" si="2">H15+I15</f>
        <v>0</v>
      </c>
      <c r="K15" s="145">
        <v>1</v>
      </c>
      <c r="L15" s="151"/>
      <c r="M15" s="151"/>
      <c r="N15" s="151"/>
    </row>
    <row r="16" spans="2:14" s="65" customFormat="1" ht="13.15" customHeight="1" thickBot="1">
      <c r="B16" s="210"/>
      <c r="C16" s="212"/>
      <c r="D16" s="240"/>
      <c r="E16" s="240"/>
      <c r="F16" s="240"/>
      <c r="G16" s="240"/>
      <c r="H16" s="240"/>
      <c r="I16" s="240"/>
      <c r="J16" s="244"/>
      <c r="K16" s="146">
        <f>J15*K15</f>
        <v>0</v>
      </c>
      <c r="L16" s="146"/>
      <c r="M16" s="146"/>
      <c r="N16" s="146"/>
    </row>
    <row r="17" spans="2:14" s="65" customFormat="1" ht="13.15" customHeight="1">
      <c r="B17" s="209" t="str">
        <f>'Planilha de Serviços'!B15</f>
        <v>1.3</v>
      </c>
      <c r="C17" s="211" t="str">
        <f>'Planilha de Serviços'!C15</f>
        <v>Engenheiro Eletricista Senior</v>
      </c>
      <c r="D17" s="239" t="str">
        <f>'Planilha de Serviços'!D15</f>
        <v>mês</v>
      </c>
      <c r="E17" s="239">
        <f>'Planilha de Serviços'!E15</f>
        <v>4</v>
      </c>
      <c r="F17" s="239">
        <f>'Planilha de Serviços'!F15</f>
        <v>0</v>
      </c>
      <c r="G17" s="239">
        <f>'Planilha de Serviços'!G15</f>
        <v>0</v>
      </c>
      <c r="H17" s="239">
        <f t="shared" ref="H17" si="3">E17*F17</f>
        <v>0</v>
      </c>
      <c r="I17" s="239">
        <f t="shared" ref="I17" si="4">E17*G17</f>
        <v>0</v>
      </c>
      <c r="J17" s="243">
        <f t="shared" ref="J17" si="5">H17+I17</f>
        <v>0</v>
      </c>
      <c r="K17" s="145">
        <v>0.25</v>
      </c>
      <c r="L17" s="145">
        <v>0.25</v>
      </c>
      <c r="M17" s="145">
        <v>0.25</v>
      </c>
      <c r="N17" s="145">
        <v>0.25</v>
      </c>
    </row>
    <row r="18" spans="2:14" s="65" customFormat="1" ht="13.15" customHeight="1" thickBot="1">
      <c r="B18" s="210"/>
      <c r="C18" s="212"/>
      <c r="D18" s="240"/>
      <c r="E18" s="240"/>
      <c r="F18" s="240"/>
      <c r="G18" s="240"/>
      <c r="H18" s="240"/>
      <c r="I18" s="240"/>
      <c r="J18" s="244"/>
      <c r="K18" s="146">
        <f>J17*K17</f>
        <v>0</v>
      </c>
      <c r="L18" s="146">
        <f>J17*L17</f>
        <v>0</v>
      </c>
      <c r="M18" s="146">
        <f>J17*M17</f>
        <v>0</v>
      </c>
      <c r="N18" s="146">
        <f>J17*N17</f>
        <v>0</v>
      </c>
    </row>
    <row r="19" spans="2:14" s="68" customFormat="1" ht="13.15" customHeight="1" thickBot="1">
      <c r="B19" s="57">
        <v>2</v>
      </c>
      <c r="C19" s="51" t="s">
        <v>49</v>
      </c>
      <c r="D19" s="50"/>
      <c r="E19" s="58"/>
      <c r="F19" s="52"/>
      <c r="G19" s="52"/>
      <c r="H19" s="52"/>
      <c r="I19" s="52"/>
      <c r="J19" s="141"/>
      <c r="K19" s="147"/>
      <c r="L19" s="147"/>
      <c r="M19" s="147"/>
      <c r="N19" s="147"/>
    </row>
    <row r="20" spans="2:14" s="61" customFormat="1" ht="13.15" customHeight="1">
      <c r="B20" s="221" t="str">
        <f>'Planilha de Serviços'!B17</f>
        <v>2.1</v>
      </c>
      <c r="C20" s="223" t="str">
        <f>'Planilha de Serviços'!C17</f>
        <v>Caixa de passagem com tampa de concreto armado 800x800x800mm</v>
      </c>
      <c r="D20" s="235" t="str">
        <f>'Planilha de Serviços'!D17</f>
        <v>pç</v>
      </c>
      <c r="E20" s="235">
        <f>'Planilha de Serviços'!E17</f>
        <v>1</v>
      </c>
      <c r="F20" s="235">
        <f>'Planilha de Serviços'!F17</f>
        <v>0</v>
      </c>
      <c r="G20" s="235">
        <f>'Planilha de Serviços'!G17</f>
        <v>0</v>
      </c>
      <c r="H20" s="235">
        <f>E20*F20</f>
        <v>0</v>
      </c>
      <c r="I20" s="235">
        <f>E20*G20</f>
        <v>0</v>
      </c>
      <c r="J20" s="245">
        <f>H20+I20</f>
        <v>0</v>
      </c>
      <c r="K20" s="148">
        <v>1</v>
      </c>
      <c r="L20" s="149"/>
      <c r="M20" s="149"/>
      <c r="N20" s="149"/>
    </row>
    <row r="21" spans="2:14" s="61" customFormat="1" ht="13.15" customHeight="1" thickBot="1">
      <c r="B21" s="222"/>
      <c r="C21" s="224"/>
      <c r="D21" s="236"/>
      <c r="E21" s="236"/>
      <c r="F21" s="236"/>
      <c r="G21" s="236"/>
      <c r="H21" s="236"/>
      <c r="I21" s="236"/>
      <c r="J21" s="246"/>
      <c r="K21" s="146">
        <f>J20*K20</f>
        <v>0</v>
      </c>
      <c r="L21" s="146"/>
      <c r="M21" s="146"/>
      <c r="N21" s="146"/>
    </row>
    <row r="22" spans="2:14" s="61" customFormat="1" ht="13.15" customHeight="1">
      <c r="B22" s="221" t="str">
        <f>'Planilha de Serviços'!B18</f>
        <v>2.2</v>
      </c>
      <c r="C22" s="223" t="str">
        <f>'Planilha de Serviços'!C18</f>
        <v>Alvenaria em tijolo (0,20 x 0,20 x 9,00m)</v>
      </c>
      <c r="D22" s="235" t="str">
        <f>'Planilha de Serviços'!D18</f>
        <v>m²</v>
      </c>
      <c r="E22" s="235">
        <f>'Planilha de Serviços'!E18</f>
        <v>3.6</v>
      </c>
      <c r="F22" s="235">
        <f>'Planilha de Serviços'!F18</f>
        <v>0</v>
      </c>
      <c r="G22" s="235">
        <f>'Planilha de Serviços'!G18</f>
        <v>0</v>
      </c>
      <c r="H22" s="235">
        <f t="shared" ref="H22" si="6">E22*F22</f>
        <v>0</v>
      </c>
      <c r="I22" s="235">
        <f t="shared" ref="I22" si="7">E22*G22</f>
        <v>0</v>
      </c>
      <c r="J22" s="245">
        <f t="shared" ref="J22" si="8">H22+I22</f>
        <v>0</v>
      </c>
      <c r="K22" s="148">
        <v>1</v>
      </c>
      <c r="L22" s="149"/>
      <c r="M22" s="149"/>
      <c r="N22" s="149"/>
    </row>
    <row r="23" spans="2:14" s="61" customFormat="1" ht="13.15" customHeight="1" thickBot="1">
      <c r="B23" s="222"/>
      <c r="C23" s="224"/>
      <c r="D23" s="236"/>
      <c r="E23" s="236"/>
      <c r="F23" s="236"/>
      <c r="G23" s="236"/>
      <c r="H23" s="236"/>
      <c r="I23" s="236"/>
      <c r="J23" s="246"/>
      <c r="K23" s="146">
        <f>J22*K22</f>
        <v>0</v>
      </c>
      <c r="L23" s="146"/>
      <c r="M23" s="146"/>
      <c r="N23" s="146"/>
    </row>
    <row r="24" spans="2:14" s="61" customFormat="1" ht="13.15" customHeight="1">
      <c r="B24" s="221" t="str">
        <f>'Planilha de Serviços'!B19</f>
        <v>2.3</v>
      </c>
      <c r="C24" s="223" t="str">
        <f>'Planilha de Serviços'!C19</f>
        <v>Reboco  espessura 0,5 cm (0,20 x 0,20 X 9,00m)</v>
      </c>
      <c r="D24" s="235" t="str">
        <f>'Planilha de Serviços'!D19</f>
        <v>m²</v>
      </c>
      <c r="E24" s="235">
        <f>'Planilha de Serviços'!E19</f>
        <v>3.6</v>
      </c>
      <c r="F24" s="235">
        <f>'Planilha de Serviços'!F19</f>
        <v>0</v>
      </c>
      <c r="G24" s="235">
        <f>'Planilha de Serviços'!G19</f>
        <v>0</v>
      </c>
      <c r="H24" s="235">
        <f t="shared" ref="H24" si="9">E24*F24</f>
        <v>0</v>
      </c>
      <c r="I24" s="235">
        <f t="shared" ref="I24" si="10">E24*G24</f>
        <v>0</v>
      </c>
      <c r="J24" s="245">
        <f t="shared" ref="J24" si="11">H24+I24</f>
        <v>0</v>
      </c>
      <c r="K24" s="148">
        <v>1</v>
      </c>
      <c r="L24" s="149"/>
      <c r="M24" s="149"/>
      <c r="N24" s="149"/>
    </row>
    <row r="25" spans="2:14" s="61" customFormat="1" ht="13.15" customHeight="1" thickBot="1">
      <c r="B25" s="222"/>
      <c r="C25" s="224"/>
      <c r="D25" s="236"/>
      <c r="E25" s="236"/>
      <c r="F25" s="236"/>
      <c r="G25" s="236"/>
      <c r="H25" s="236"/>
      <c r="I25" s="236"/>
      <c r="J25" s="246"/>
      <c r="K25" s="146">
        <f>J24*K24</f>
        <v>0</v>
      </c>
      <c r="L25" s="146"/>
      <c r="M25" s="146"/>
      <c r="N25" s="146"/>
    </row>
    <row r="26" spans="2:14" s="61" customFormat="1" ht="13.15" customHeight="1">
      <c r="B26" s="221" t="str">
        <f>'Planilha de Serviços'!B20</f>
        <v>2.4</v>
      </c>
      <c r="C26" s="223" t="str">
        <f>'Planilha de Serviços'!C20</f>
        <v>Pintura Interna</v>
      </c>
      <c r="D26" s="235" t="str">
        <f>'Planilha de Serviços'!D20</f>
        <v>m²</v>
      </c>
      <c r="E26" s="235">
        <f>'Planilha de Serviços'!E20</f>
        <v>147.6</v>
      </c>
      <c r="F26" s="235">
        <f>'Planilha de Serviços'!F20</f>
        <v>0</v>
      </c>
      <c r="G26" s="235">
        <f>'Planilha de Serviços'!G20</f>
        <v>0</v>
      </c>
      <c r="H26" s="235">
        <f t="shared" ref="H26" si="12">E26*F26</f>
        <v>0</v>
      </c>
      <c r="I26" s="235">
        <f t="shared" ref="I26" si="13">E26*G26</f>
        <v>0</v>
      </c>
      <c r="J26" s="245">
        <f t="shared" ref="J26" si="14">H26+I26</f>
        <v>0</v>
      </c>
      <c r="K26" s="149"/>
      <c r="L26" s="149"/>
      <c r="M26" s="149"/>
      <c r="N26" s="148">
        <v>1</v>
      </c>
    </row>
    <row r="27" spans="2:14" s="61" customFormat="1" ht="13.15" customHeight="1" thickBot="1">
      <c r="B27" s="222"/>
      <c r="C27" s="224"/>
      <c r="D27" s="236"/>
      <c r="E27" s="236"/>
      <c r="F27" s="236"/>
      <c r="G27" s="236"/>
      <c r="H27" s="236"/>
      <c r="I27" s="236"/>
      <c r="J27" s="246"/>
      <c r="K27" s="146"/>
      <c r="L27" s="146"/>
      <c r="M27" s="146"/>
      <c r="N27" s="146">
        <f>J26*N26</f>
        <v>0</v>
      </c>
    </row>
    <row r="28" spans="2:14" s="61" customFormat="1" ht="13.15" customHeight="1">
      <c r="B28" s="221" t="str">
        <f>'Planilha de Serviços'!B21</f>
        <v>2.5</v>
      </c>
      <c r="C28" s="223" t="str">
        <f>'Planilha de Serviços'!C21</f>
        <v>Pintura das Portas e Esquadrias</v>
      </c>
      <c r="D28" s="235" t="str">
        <f>'Planilha de Serviços'!D21</f>
        <v>m²</v>
      </c>
      <c r="E28" s="235">
        <f>'Planilha de Serviços'!E21</f>
        <v>99.2</v>
      </c>
      <c r="F28" s="235">
        <f>'Planilha de Serviços'!F21</f>
        <v>0</v>
      </c>
      <c r="G28" s="235">
        <f>'Planilha de Serviços'!G21</f>
        <v>0</v>
      </c>
      <c r="H28" s="235">
        <f t="shared" ref="H28" si="15">E28*F28</f>
        <v>0</v>
      </c>
      <c r="I28" s="235">
        <f t="shared" ref="I28" si="16">E28*G28</f>
        <v>0</v>
      </c>
      <c r="J28" s="245">
        <f t="shared" ref="J28" si="17">H28+I28</f>
        <v>0</v>
      </c>
      <c r="K28" s="149"/>
      <c r="L28" s="149"/>
      <c r="M28" s="149"/>
      <c r="N28" s="148">
        <v>1</v>
      </c>
    </row>
    <row r="29" spans="2:14" s="61" customFormat="1" ht="13.15" customHeight="1" thickBot="1">
      <c r="B29" s="222"/>
      <c r="C29" s="224"/>
      <c r="D29" s="236"/>
      <c r="E29" s="236"/>
      <c r="F29" s="236"/>
      <c r="G29" s="236"/>
      <c r="H29" s="236"/>
      <c r="I29" s="236"/>
      <c r="J29" s="246"/>
      <c r="K29" s="146"/>
      <c r="L29" s="146"/>
      <c r="M29" s="146"/>
      <c r="N29" s="146">
        <f>J28*N28</f>
        <v>0</v>
      </c>
    </row>
    <row r="30" spans="2:14" s="63" customFormat="1" ht="13.15" customHeight="1" thickBot="1">
      <c r="B30" s="57">
        <v>3</v>
      </c>
      <c r="C30" s="51" t="s">
        <v>48</v>
      </c>
      <c r="D30" s="50"/>
      <c r="E30" s="58"/>
      <c r="F30" s="52"/>
      <c r="G30" s="52"/>
      <c r="H30" s="52"/>
      <c r="I30" s="52"/>
      <c r="J30" s="141"/>
      <c r="K30" s="150"/>
      <c r="L30" s="150"/>
      <c r="M30" s="150"/>
      <c r="N30" s="150"/>
    </row>
    <row r="31" spans="2:14" s="65" customFormat="1" ht="13.15" customHeight="1">
      <c r="B31" s="229" t="str">
        <f>'Planilha de Serviços'!B23</f>
        <v>3.1</v>
      </c>
      <c r="C31" s="230" t="str">
        <f>'Planilha de Serviços'!C23</f>
        <v>Fornecimento e Instalação de Transformador Trifásico 2.000kVA, Classe 15kV - BT 380/220V-60Hz - à Seco</v>
      </c>
      <c r="D31" s="233" t="str">
        <f>'Planilha de Serviços'!D23</f>
        <v>pç</v>
      </c>
      <c r="E31" s="233">
        <f>'Planilha de Serviços'!E23</f>
        <v>1</v>
      </c>
      <c r="F31" s="233">
        <f>'Planilha de Serviços'!F23</f>
        <v>0</v>
      </c>
      <c r="G31" s="233">
        <f>'Planilha de Serviços'!G23</f>
        <v>0</v>
      </c>
      <c r="H31" s="233">
        <f>E31*F31</f>
        <v>0</v>
      </c>
      <c r="I31" s="233">
        <f>E31*G31</f>
        <v>0</v>
      </c>
      <c r="J31" s="247">
        <f>H31+I31</f>
        <v>0</v>
      </c>
      <c r="K31" s="151"/>
      <c r="L31" s="151"/>
      <c r="M31" s="145">
        <v>1</v>
      </c>
      <c r="N31" s="151"/>
    </row>
    <row r="32" spans="2:14" s="65" customFormat="1" ht="13.15" customHeight="1" thickBot="1">
      <c r="B32" s="226"/>
      <c r="C32" s="228"/>
      <c r="D32" s="234"/>
      <c r="E32" s="234"/>
      <c r="F32" s="234"/>
      <c r="G32" s="234"/>
      <c r="H32" s="234"/>
      <c r="I32" s="234"/>
      <c r="J32" s="248"/>
      <c r="K32" s="146"/>
      <c r="L32" s="146"/>
      <c r="M32" s="146">
        <f>J31*M31</f>
        <v>0</v>
      </c>
      <c r="N32" s="146"/>
    </row>
    <row r="33" spans="2:14" s="65" customFormat="1" ht="13.15" customHeight="1">
      <c r="B33" s="229" t="str">
        <f>'Planilha de Serviços'!B24</f>
        <v>3.2</v>
      </c>
      <c r="C33" s="230" t="str">
        <f>'Planilha de Serviços'!C24</f>
        <v>Fornecimento e Instalação de Transformador Trifásico 750kVA, Classe 15kV - BT 127/220V-60Hz – à Seco</v>
      </c>
      <c r="D33" s="233" t="str">
        <f>'Planilha de Serviços'!D24</f>
        <v>pç</v>
      </c>
      <c r="E33" s="233">
        <f>'Planilha de Serviços'!E24</f>
        <v>1</v>
      </c>
      <c r="F33" s="233">
        <f>'Planilha de Serviços'!F24</f>
        <v>0</v>
      </c>
      <c r="G33" s="233">
        <f>'Planilha de Serviços'!G24</f>
        <v>0</v>
      </c>
      <c r="H33" s="233">
        <f t="shared" ref="H33" si="18">E33*F33</f>
        <v>0</v>
      </c>
      <c r="I33" s="233">
        <f t="shared" ref="I33" si="19">E33*G33</f>
        <v>0</v>
      </c>
      <c r="J33" s="247">
        <f t="shared" ref="J33" si="20">H33+I33</f>
        <v>0</v>
      </c>
      <c r="K33" s="151"/>
      <c r="L33" s="151"/>
      <c r="M33" s="145">
        <v>1</v>
      </c>
      <c r="N33" s="151"/>
    </row>
    <row r="34" spans="2:14" s="65" customFormat="1" ht="13.15" customHeight="1" thickBot="1">
      <c r="B34" s="226"/>
      <c r="C34" s="228"/>
      <c r="D34" s="234"/>
      <c r="E34" s="234"/>
      <c r="F34" s="234"/>
      <c r="G34" s="234"/>
      <c r="H34" s="234"/>
      <c r="I34" s="234"/>
      <c r="J34" s="248"/>
      <c r="K34" s="146"/>
      <c r="L34" s="146"/>
      <c r="M34" s="146">
        <f>J33*M33</f>
        <v>0</v>
      </c>
      <c r="N34" s="146"/>
    </row>
    <row r="35" spans="2:14" s="65" customFormat="1" ht="13.9" customHeight="1">
      <c r="B35" s="229" t="str">
        <f>'Planilha de Serviços'!B25</f>
        <v>3.3</v>
      </c>
      <c r="C35" s="230" t="str">
        <f>'Planilha de Serviços'!C25</f>
        <v>Vergalhão de Cobre Eletrolítico de 3/8" - 3 metros</v>
      </c>
      <c r="D35" s="233" t="str">
        <f>'Planilha de Serviços'!D25</f>
        <v>pç</v>
      </c>
      <c r="E35" s="233">
        <f>'Planilha de Serviços'!E25</f>
        <v>2</v>
      </c>
      <c r="F35" s="233">
        <f>'Planilha de Serviços'!F25</f>
        <v>0</v>
      </c>
      <c r="G35" s="233">
        <f>'Planilha de Serviços'!G25</f>
        <v>0</v>
      </c>
      <c r="H35" s="233">
        <f t="shared" ref="H35" si="21">E35*F35</f>
        <v>0</v>
      </c>
      <c r="I35" s="233">
        <f t="shared" ref="I35" si="22">E35*G35</f>
        <v>0</v>
      </c>
      <c r="J35" s="247">
        <f t="shared" ref="J35" si="23">H35+I35</f>
        <v>0</v>
      </c>
      <c r="K35" s="151"/>
      <c r="L35" s="151"/>
      <c r="M35" s="145">
        <v>1</v>
      </c>
      <c r="N35" s="151"/>
    </row>
    <row r="36" spans="2:14" s="65" customFormat="1" ht="13.9" customHeight="1" thickBot="1">
      <c r="B36" s="231"/>
      <c r="C36" s="232"/>
      <c r="D36" s="237"/>
      <c r="E36" s="237"/>
      <c r="F36" s="237"/>
      <c r="G36" s="237"/>
      <c r="H36" s="237"/>
      <c r="I36" s="237"/>
      <c r="J36" s="249"/>
      <c r="K36" s="146"/>
      <c r="L36" s="146"/>
      <c r="M36" s="146">
        <f>J35*M35</f>
        <v>0</v>
      </c>
      <c r="N36" s="146"/>
    </row>
    <row r="37" spans="2:14" s="65" customFormat="1" ht="13.9" customHeight="1">
      <c r="B37" s="225" t="str">
        <f>'Planilha de Serviços'!B26</f>
        <v>3.4</v>
      </c>
      <c r="C37" s="227" t="str">
        <f>'Planilha de Serviços'!C26</f>
        <v>Terminal Olhal Reto para Vergalhão 3/8"</v>
      </c>
      <c r="D37" s="238" t="str">
        <f>'Planilha de Serviços'!D26</f>
        <v>pç</v>
      </c>
      <c r="E37" s="238">
        <f>'Planilha de Serviços'!E26</f>
        <v>12</v>
      </c>
      <c r="F37" s="238">
        <f>'Planilha de Serviços'!F26</f>
        <v>0</v>
      </c>
      <c r="G37" s="238">
        <f>'Planilha de Serviços'!G26</f>
        <v>0</v>
      </c>
      <c r="H37" s="238">
        <f t="shared" ref="H37" si="24">E37*F37</f>
        <v>0</v>
      </c>
      <c r="I37" s="238">
        <f t="shared" ref="I37" si="25">E37*G37</f>
        <v>0</v>
      </c>
      <c r="J37" s="250">
        <f t="shared" ref="J37" si="26">H37+I37</f>
        <v>0</v>
      </c>
      <c r="K37" s="151"/>
      <c r="L37" s="151"/>
      <c r="M37" s="145">
        <v>1</v>
      </c>
      <c r="N37" s="151"/>
    </row>
    <row r="38" spans="2:14" s="65" customFormat="1" ht="13.9" customHeight="1" thickBot="1">
      <c r="B38" s="226"/>
      <c r="C38" s="228"/>
      <c r="D38" s="234"/>
      <c r="E38" s="234"/>
      <c r="F38" s="234"/>
      <c r="G38" s="234"/>
      <c r="H38" s="234"/>
      <c r="I38" s="234"/>
      <c r="J38" s="248"/>
      <c r="K38" s="146"/>
      <c r="L38" s="146"/>
      <c r="M38" s="146">
        <f>J37*M37</f>
        <v>0</v>
      </c>
      <c r="N38" s="146"/>
    </row>
    <row r="39" spans="2:14" s="65" customFormat="1" ht="13.9" customHeight="1">
      <c r="B39" s="229" t="str">
        <f>'Planilha de Serviços'!B27</f>
        <v>3.5</v>
      </c>
      <c r="C39" s="230" t="str">
        <f>'Planilha de Serviços'!C27</f>
        <v>Fusível de Alta Capacidade de Ruptura 80HH</v>
      </c>
      <c r="D39" s="233" t="str">
        <f>'Planilha de Serviços'!D27</f>
        <v>pç</v>
      </c>
      <c r="E39" s="233">
        <f>'Planilha de Serviços'!E27</f>
        <v>3</v>
      </c>
      <c r="F39" s="233">
        <f>'Planilha de Serviços'!F27</f>
        <v>0</v>
      </c>
      <c r="G39" s="233">
        <f>'Planilha de Serviços'!G27</f>
        <v>0</v>
      </c>
      <c r="H39" s="233">
        <f t="shared" ref="H39" si="27">E39*F39</f>
        <v>0</v>
      </c>
      <c r="I39" s="233">
        <f t="shared" ref="I39" si="28">E39*G39</f>
        <v>0</v>
      </c>
      <c r="J39" s="247">
        <f t="shared" ref="J39" si="29">H39+I39</f>
        <v>0</v>
      </c>
      <c r="K39" s="151"/>
      <c r="L39" s="151"/>
      <c r="M39" s="145">
        <v>1</v>
      </c>
      <c r="N39" s="151"/>
    </row>
    <row r="40" spans="2:14" s="65" customFormat="1" ht="13.9" customHeight="1" thickBot="1">
      <c r="B40" s="226"/>
      <c r="C40" s="228"/>
      <c r="D40" s="234"/>
      <c r="E40" s="234"/>
      <c r="F40" s="234"/>
      <c r="G40" s="234"/>
      <c r="H40" s="234"/>
      <c r="I40" s="234"/>
      <c r="J40" s="248"/>
      <c r="K40" s="146"/>
      <c r="L40" s="146"/>
      <c r="M40" s="146">
        <f>J39*M39</f>
        <v>0</v>
      </c>
      <c r="N40" s="146"/>
    </row>
    <row r="41" spans="2:14" s="65" customFormat="1" ht="13.9" customHeight="1">
      <c r="B41" s="229" t="str">
        <f>'Planilha de Serviços'!B28</f>
        <v>3.6</v>
      </c>
      <c r="C41" s="230" t="str">
        <f>'Planilha de Serviços'!C28</f>
        <v>Fusível de Alta Capacidade de Ruptura 30HH</v>
      </c>
      <c r="D41" s="233" t="str">
        <f>'Planilha de Serviços'!D28</f>
        <v>pç</v>
      </c>
      <c r="E41" s="233">
        <f>'Planilha de Serviços'!E28</f>
        <v>3</v>
      </c>
      <c r="F41" s="233">
        <f>'Planilha de Serviços'!F28</f>
        <v>0</v>
      </c>
      <c r="G41" s="233">
        <f>'Planilha de Serviços'!G28</f>
        <v>0</v>
      </c>
      <c r="H41" s="233">
        <f t="shared" ref="H41" si="30">E41*F41</f>
        <v>0</v>
      </c>
      <c r="I41" s="233">
        <f t="shared" ref="I41" si="31">E41*G41</f>
        <v>0</v>
      </c>
      <c r="J41" s="247">
        <f t="shared" ref="J41" si="32">H41+I41</f>
        <v>0</v>
      </c>
      <c r="K41" s="151"/>
      <c r="L41" s="151"/>
      <c r="M41" s="145">
        <v>1</v>
      </c>
      <c r="N41" s="151"/>
    </row>
    <row r="42" spans="2:14" s="65" customFormat="1" ht="13.9" customHeight="1" thickBot="1">
      <c r="B42" s="226"/>
      <c r="C42" s="228"/>
      <c r="D42" s="234"/>
      <c r="E42" s="234"/>
      <c r="F42" s="234"/>
      <c r="G42" s="234"/>
      <c r="H42" s="234"/>
      <c r="I42" s="234"/>
      <c r="J42" s="248"/>
      <c r="K42" s="146"/>
      <c r="L42" s="146"/>
      <c r="M42" s="146">
        <f>J41*M41</f>
        <v>0</v>
      </c>
      <c r="N42" s="146"/>
    </row>
    <row r="43" spans="2:14" s="65" customFormat="1" ht="13.9" customHeight="1">
      <c r="B43" s="229" t="str">
        <f>'Planilha de Serviços'!B29</f>
        <v>3.7</v>
      </c>
      <c r="C43" s="230" t="str">
        <f>'Planilha de Serviços'!C29</f>
        <v>Eletroduto de PEAD de 100mm</v>
      </c>
      <c r="D43" s="233" t="str">
        <f>'Planilha de Serviços'!D29</f>
        <v>m</v>
      </c>
      <c r="E43" s="233">
        <f>'Planilha de Serviços'!E29</f>
        <v>8</v>
      </c>
      <c r="F43" s="233">
        <f>'Planilha de Serviços'!F29</f>
        <v>0</v>
      </c>
      <c r="G43" s="233">
        <f>'Planilha de Serviços'!G29</f>
        <v>0</v>
      </c>
      <c r="H43" s="233">
        <f t="shared" ref="H43" si="33">E43*F43</f>
        <v>0</v>
      </c>
      <c r="I43" s="233">
        <f t="shared" ref="I43" si="34">E43*G43</f>
        <v>0</v>
      </c>
      <c r="J43" s="247">
        <f t="shared" ref="J43" si="35">H43+I43</f>
        <v>0</v>
      </c>
      <c r="K43" s="151"/>
      <c r="L43" s="151"/>
      <c r="M43" s="145">
        <v>1</v>
      </c>
      <c r="N43" s="151"/>
    </row>
    <row r="44" spans="2:14" s="65" customFormat="1" ht="13.9" customHeight="1" thickBot="1">
      <c r="B44" s="226"/>
      <c r="C44" s="228"/>
      <c r="D44" s="234"/>
      <c r="E44" s="234"/>
      <c r="F44" s="234"/>
      <c r="G44" s="234"/>
      <c r="H44" s="234"/>
      <c r="I44" s="234"/>
      <c r="J44" s="248"/>
      <c r="K44" s="146"/>
      <c r="L44" s="146"/>
      <c r="M44" s="146">
        <f>J43*M43</f>
        <v>0</v>
      </c>
      <c r="N44" s="146"/>
    </row>
    <row r="45" spans="2:14" s="65" customFormat="1" ht="13.9" customHeight="1">
      <c r="B45" s="229" t="str">
        <f>'Planilha de Serviços'!B30</f>
        <v>3.8</v>
      </c>
      <c r="C45" s="230" t="str">
        <f>'Planilha de Serviços'!C30</f>
        <v>Condutor de Bitola 35mm² - Classe 12/20kV</v>
      </c>
      <c r="D45" s="233" t="str">
        <f>'Planilha de Serviços'!D30</f>
        <v>m</v>
      </c>
      <c r="E45" s="233">
        <f>'Planilha de Serviços'!E30</f>
        <v>24</v>
      </c>
      <c r="F45" s="233">
        <f>'Planilha de Serviços'!F30</f>
        <v>0</v>
      </c>
      <c r="G45" s="233">
        <f>'Planilha de Serviços'!G30</f>
        <v>0</v>
      </c>
      <c r="H45" s="233">
        <f t="shared" ref="H45" si="36">E45*F45</f>
        <v>0</v>
      </c>
      <c r="I45" s="233">
        <f t="shared" ref="I45" si="37">E45*G45</f>
        <v>0</v>
      </c>
      <c r="J45" s="247">
        <f t="shared" ref="J45" si="38">H45+I45</f>
        <v>0</v>
      </c>
      <c r="K45" s="151"/>
      <c r="L45" s="151"/>
      <c r="M45" s="145">
        <v>1</v>
      </c>
      <c r="N45" s="151"/>
    </row>
    <row r="46" spans="2:14" s="65" customFormat="1" ht="13.9" customHeight="1" thickBot="1">
      <c r="B46" s="226"/>
      <c r="C46" s="228"/>
      <c r="D46" s="234"/>
      <c r="E46" s="234"/>
      <c r="F46" s="234"/>
      <c r="G46" s="234"/>
      <c r="H46" s="234"/>
      <c r="I46" s="234"/>
      <c r="J46" s="248"/>
      <c r="K46" s="146"/>
      <c r="L46" s="146"/>
      <c r="M46" s="146">
        <f>J45*M45</f>
        <v>0</v>
      </c>
      <c r="N46" s="146"/>
    </row>
    <row r="47" spans="2:14" s="65" customFormat="1" ht="13.9" customHeight="1">
      <c r="B47" s="229" t="str">
        <f>'Planilha de Serviços'!B31</f>
        <v>3.9</v>
      </c>
      <c r="C47" s="230" t="str">
        <f>'Planilha de Serviços'!C31</f>
        <v>Terminal Enfitado uso Interno para Cabo de Bitola 35mm² - Classe 15kV</v>
      </c>
      <c r="D47" s="233" t="str">
        <f>'Planilha de Serviços'!D31</f>
        <v>pç</v>
      </c>
      <c r="E47" s="233">
        <f>'Planilha de Serviços'!E31</f>
        <v>12</v>
      </c>
      <c r="F47" s="233">
        <f>'Planilha de Serviços'!F31</f>
        <v>0</v>
      </c>
      <c r="G47" s="233">
        <f>'Planilha de Serviços'!G31</f>
        <v>0</v>
      </c>
      <c r="H47" s="233">
        <f t="shared" ref="H47" si="39">E47*F47</f>
        <v>0</v>
      </c>
      <c r="I47" s="233">
        <f t="shared" ref="I47" si="40">E47*G47</f>
        <v>0</v>
      </c>
      <c r="J47" s="247">
        <f t="shared" ref="J47" si="41">H47+I47</f>
        <v>0</v>
      </c>
      <c r="K47" s="151"/>
      <c r="L47" s="151"/>
      <c r="M47" s="145">
        <v>1</v>
      </c>
      <c r="N47" s="151"/>
    </row>
    <row r="48" spans="2:14" s="65" customFormat="1" ht="13.9" customHeight="1" thickBot="1">
      <c r="B48" s="226"/>
      <c r="C48" s="228"/>
      <c r="D48" s="234"/>
      <c r="E48" s="234"/>
      <c r="F48" s="234"/>
      <c r="G48" s="234"/>
      <c r="H48" s="234"/>
      <c r="I48" s="234"/>
      <c r="J48" s="248"/>
      <c r="K48" s="146"/>
      <c r="L48" s="146"/>
      <c r="M48" s="146">
        <f>J47*M47</f>
        <v>0</v>
      </c>
      <c r="N48" s="146"/>
    </row>
    <row r="49" spans="2:14" s="61" customFormat="1" ht="13.9" customHeight="1">
      <c r="B49" s="229" t="str">
        <f>'Planilha de Serviços'!B32</f>
        <v>3.10</v>
      </c>
      <c r="C49" s="230" t="str">
        <f>'Planilha de Serviços'!C32</f>
        <v>Flange Bus-Way 3300A para ligação a QGBT</v>
      </c>
      <c r="D49" s="233" t="str">
        <f>'Planilha de Serviços'!D32</f>
        <v>pç</v>
      </c>
      <c r="E49" s="233">
        <f>'Planilha de Serviços'!E32</f>
        <v>1</v>
      </c>
      <c r="F49" s="233">
        <f>'Planilha de Serviços'!F32</f>
        <v>0</v>
      </c>
      <c r="G49" s="233">
        <f>'Planilha de Serviços'!G32</f>
        <v>0</v>
      </c>
      <c r="H49" s="233">
        <f t="shared" ref="H49" si="42">E49*F49</f>
        <v>0</v>
      </c>
      <c r="I49" s="233">
        <f t="shared" ref="I49" si="43">E49*G49</f>
        <v>0</v>
      </c>
      <c r="J49" s="247">
        <f t="shared" ref="J49" si="44">H49+I49</f>
        <v>0</v>
      </c>
      <c r="K49" s="151"/>
      <c r="L49" s="151"/>
      <c r="M49" s="145">
        <v>1</v>
      </c>
      <c r="N49" s="151"/>
    </row>
    <row r="50" spans="2:14" s="61" customFormat="1" ht="13.9" customHeight="1" thickBot="1">
      <c r="B50" s="226"/>
      <c r="C50" s="228"/>
      <c r="D50" s="234"/>
      <c r="E50" s="234"/>
      <c r="F50" s="234"/>
      <c r="G50" s="234"/>
      <c r="H50" s="234"/>
      <c r="I50" s="234"/>
      <c r="J50" s="248"/>
      <c r="K50" s="146"/>
      <c r="L50" s="146"/>
      <c r="M50" s="146">
        <f>J49*M49</f>
        <v>0</v>
      </c>
      <c r="N50" s="146"/>
    </row>
    <row r="51" spans="2:14" s="65" customFormat="1" ht="13.9" customHeight="1">
      <c r="B51" s="229" t="str">
        <f>'Planilha de Serviços'!B33</f>
        <v>3.11</v>
      </c>
      <c r="C51" s="230" t="str">
        <f>'Planilha de Serviços'!C33</f>
        <v>Flange Bus-Way 3300A para ligação a TR 2000kVA</v>
      </c>
      <c r="D51" s="233" t="str">
        <f>'Planilha de Serviços'!D33</f>
        <v>pç</v>
      </c>
      <c r="E51" s="233">
        <f>'Planilha de Serviços'!E33</f>
        <v>1</v>
      </c>
      <c r="F51" s="233">
        <f>'Planilha de Serviços'!F33</f>
        <v>0</v>
      </c>
      <c r="G51" s="233">
        <f>'Planilha de Serviços'!G33</f>
        <v>0</v>
      </c>
      <c r="H51" s="233">
        <f t="shared" ref="H51" si="45">E51*F51</f>
        <v>0</v>
      </c>
      <c r="I51" s="233">
        <f t="shared" ref="I51" si="46">E51*G51</f>
        <v>0</v>
      </c>
      <c r="J51" s="247">
        <f t="shared" ref="J51" si="47">H51+I51</f>
        <v>0</v>
      </c>
      <c r="K51" s="151"/>
      <c r="L51" s="151"/>
      <c r="M51" s="145">
        <v>1</v>
      </c>
      <c r="N51" s="151"/>
    </row>
    <row r="52" spans="2:14" s="65" customFormat="1" ht="13.9" customHeight="1" thickBot="1">
      <c r="B52" s="226"/>
      <c r="C52" s="228"/>
      <c r="D52" s="234"/>
      <c r="E52" s="234"/>
      <c r="F52" s="234"/>
      <c r="G52" s="234"/>
      <c r="H52" s="234"/>
      <c r="I52" s="234"/>
      <c r="J52" s="248"/>
      <c r="K52" s="146"/>
      <c r="L52" s="146"/>
      <c r="M52" s="146">
        <f>J51*M51</f>
        <v>0</v>
      </c>
      <c r="N52" s="146"/>
    </row>
    <row r="53" spans="2:14" s="65" customFormat="1" ht="13.9" customHeight="1">
      <c r="B53" s="229" t="str">
        <f>'Planilha de Serviços'!B34</f>
        <v>3.12</v>
      </c>
      <c r="C53" s="230" t="str">
        <f>'Planilha de Serviços'!C34</f>
        <v>Cantonal vertical Bus-Way 3300A</v>
      </c>
      <c r="D53" s="233" t="str">
        <f>'Planilha de Serviços'!D34</f>
        <v>pç</v>
      </c>
      <c r="E53" s="233">
        <f>'Planilha de Serviços'!E34</f>
        <v>2</v>
      </c>
      <c r="F53" s="233">
        <f>'Planilha de Serviços'!F34</f>
        <v>0</v>
      </c>
      <c r="G53" s="233">
        <f>'Planilha de Serviços'!G34</f>
        <v>0</v>
      </c>
      <c r="H53" s="233">
        <f t="shared" ref="H53" si="48">E53*F53</f>
        <v>0</v>
      </c>
      <c r="I53" s="233">
        <f t="shared" ref="I53" si="49">E53*G53</f>
        <v>0</v>
      </c>
      <c r="J53" s="247">
        <f t="shared" ref="J53" si="50">H53+I53</f>
        <v>0</v>
      </c>
      <c r="K53" s="151"/>
      <c r="L53" s="151"/>
      <c r="M53" s="145">
        <v>1</v>
      </c>
      <c r="N53" s="151"/>
    </row>
    <row r="54" spans="2:14" s="65" customFormat="1" ht="13.9" customHeight="1" thickBot="1">
      <c r="B54" s="226"/>
      <c r="C54" s="228"/>
      <c r="D54" s="234"/>
      <c r="E54" s="234"/>
      <c r="F54" s="234"/>
      <c r="G54" s="234"/>
      <c r="H54" s="234"/>
      <c r="I54" s="234"/>
      <c r="J54" s="248"/>
      <c r="K54" s="146"/>
      <c r="L54" s="146"/>
      <c r="M54" s="146">
        <f>J53*M53</f>
        <v>0</v>
      </c>
      <c r="N54" s="146"/>
    </row>
    <row r="55" spans="2:14" s="65" customFormat="1" ht="13.9" customHeight="1">
      <c r="B55" s="229" t="str">
        <f>'Planilha de Serviços'!B35</f>
        <v>3.13</v>
      </c>
      <c r="C55" s="230" t="str">
        <f>'Planilha de Serviços'!C35</f>
        <v>Modulo reto Bus-Way  3300A de 3 metros</v>
      </c>
      <c r="D55" s="233" t="str">
        <f>'Planilha de Serviços'!D35</f>
        <v>pç</v>
      </c>
      <c r="E55" s="233">
        <f>'Planilha de Serviços'!E35</f>
        <v>1</v>
      </c>
      <c r="F55" s="233">
        <f>'Planilha de Serviços'!F35</f>
        <v>0</v>
      </c>
      <c r="G55" s="233">
        <f>'Planilha de Serviços'!G35</f>
        <v>0</v>
      </c>
      <c r="H55" s="233">
        <f t="shared" ref="H55" si="51">E55*F55</f>
        <v>0</v>
      </c>
      <c r="I55" s="233">
        <f t="shared" ref="I55" si="52">E55*G55</f>
        <v>0</v>
      </c>
      <c r="J55" s="247">
        <f t="shared" ref="J55" si="53">H55+I55</f>
        <v>0</v>
      </c>
      <c r="K55" s="151"/>
      <c r="L55" s="151"/>
      <c r="M55" s="145">
        <v>1</v>
      </c>
      <c r="N55" s="151"/>
    </row>
    <row r="56" spans="2:14" s="65" customFormat="1" ht="13.9" customHeight="1" thickBot="1">
      <c r="B56" s="226"/>
      <c r="C56" s="228"/>
      <c r="D56" s="234"/>
      <c r="E56" s="234"/>
      <c r="F56" s="234"/>
      <c r="G56" s="234"/>
      <c r="H56" s="234"/>
      <c r="I56" s="234"/>
      <c r="J56" s="248"/>
      <c r="K56" s="146"/>
      <c r="L56" s="146"/>
      <c r="M56" s="146">
        <f>J55*M55</f>
        <v>0</v>
      </c>
      <c r="N56" s="146"/>
    </row>
    <row r="57" spans="2:14" s="65" customFormat="1" ht="13.9" customHeight="1">
      <c r="B57" s="225" t="str">
        <f>'Planilha de Serviços'!B36</f>
        <v>3.14</v>
      </c>
      <c r="C57" s="227" t="str">
        <f>'Planilha de Serviços'!C36</f>
        <v>Flange Bus-Way 2000A para ligação a QGBT</v>
      </c>
      <c r="D57" s="238" t="str">
        <f>'Planilha de Serviços'!D36</f>
        <v>pç</v>
      </c>
      <c r="E57" s="238">
        <f>'Planilha de Serviços'!E36</f>
        <v>1</v>
      </c>
      <c r="F57" s="238">
        <f>'Planilha de Serviços'!F36</f>
        <v>0</v>
      </c>
      <c r="G57" s="238">
        <f>'Planilha de Serviços'!G36</f>
        <v>0</v>
      </c>
      <c r="H57" s="238">
        <f t="shared" ref="H57" si="54">E57*F57</f>
        <v>0</v>
      </c>
      <c r="I57" s="238">
        <f t="shared" ref="I57" si="55">E57*G57</f>
        <v>0</v>
      </c>
      <c r="J57" s="250">
        <f t="shared" ref="J57" si="56">H57+I57</f>
        <v>0</v>
      </c>
      <c r="K57" s="151"/>
      <c r="L57" s="151"/>
      <c r="M57" s="145">
        <v>1</v>
      </c>
      <c r="N57" s="151"/>
    </row>
    <row r="58" spans="2:14" s="65" customFormat="1" ht="13.9" customHeight="1" thickBot="1">
      <c r="B58" s="226"/>
      <c r="C58" s="228"/>
      <c r="D58" s="234"/>
      <c r="E58" s="234"/>
      <c r="F58" s="234"/>
      <c r="G58" s="234"/>
      <c r="H58" s="234"/>
      <c r="I58" s="234"/>
      <c r="J58" s="248"/>
      <c r="K58" s="146"/>
      <c r="L58" s="146"/>
      <c r="M58" s="146">
        <f>J57*M57</f>
        <v>0</v>
      </c>
      <c r="N58" s="146"/>
    </row>
    <row r="59" spans="2:14" s="65" customFormat="1" ht="13.9" customHeight="1">
      <c r="B59" s="229" t="str">
        <f>'Planilha de Serviços'!B37</f>
        <v>3.15</v>
      </c>
      <c r="C59" s="230" t="str">
        <f>'Planilha de Serviços'!C37</f>
        <v>Flange Bus-Way 2000A para ligação a TR 750kVA</v>
      </c>
      <c r="D59" s="233" t="str">
        <f>'Planilha de Serviços'!D37</f>
        <v>pç</v>
      </c>
      <c r="E59" s="233">
        <f>'Planilha de Serviços'!E37</f>
        <v>1</v>
      </c>
      <c r="F59" s="233">
        <f>'Planilha de Serviços'!F37</f>
        <v>0</v>
      </c>
      <c r="G59" s="233">
        <f>'Planilha de Serviços'!G37</f>
        <v>0</v>
      </c>
      <c r="H59" s="233">
        <f t="shared" ref="H59" si="57">E59*F59</f>
        <v>0</v>
      </c>
      <c r="I59" s="233">
        <f t="shared" ref="I59" si="58">E59*G59</f>
        <v>0</v>
      </c>
      <c r="J59" s="247">
        <f t="shared" ref="J59" si="59">H59+I59</f>
        <v>0</v>
      </c>
      <c r="K59" s="151"/>
      <c r="L59" s="151"/>
      <c r="M59" s="145">
        <v>1</v>
      </c>
      <c r="N59" s="151"/>
    </row>
    <row r="60" spans="2:14" s="65" customFormat="1" ht="13.9" customHeight="1" thickBot="1">
      <c r="B60" s="226"/>
      <c r="C60" s="228"/>
      <c r="D60" s="234"/>
      <c r="E60" s="234"/>
      <c r="F60" s="234"/>
      <c r="G60" s="234"/>
      <c r="H60" s="234"/>
      <c r="I60" s="234"/>
      <c r="J60" s="248"/>
      <c r="K60" s="146"/>
      <c r="L60" s="146"/>
      <c r="M60" s="146">
        <f>J59*M59</f>
        <v>0</v>
      </c>
      <c r="N60" s="146"/>
    </row>
    <row r="61" spans="2:14" s="65" customFormat="1" ht="13.9" customHeight="1">
      <c r="B61" s="229" t="str">
        <f>'Planilha de Serviços'!B38</f>
        <v>3.16</v>
      </c>
      <c r="C61" s="230" t="str">
        <f>'Planilha de Serviços'!C38</f>
        <v>Cantonal vertical Bus-Way 2000A</v>
      </c>
      <c r="D61" s="233" t="str">
        <f>'Planilha de Serviços'!D38</f>
        <v>pç</v>
      </c>
      <c r="E61" s="233">
        <f>'Planilha de Serviços'!E38</f>
        <v>2</v>
      </c>
      <c r="F61" s="233">
        <f>'Planilha de Serviços'!F38</f>
        <v>0</v>
      </c>
      <c r="G61" s="233">
        <f>'Planilha de Serviços'!G38</f>
        <v>0</v>
      </c>
      <c r="H61" s="233">
        <f t="shared" ref="H61" si="60">E61*F61</f>
        <v>0</v>
      </c>
      <c r="I61" s="233">
        <f t="shared" ref="I61" si="61">E61*G61</f>
        <v>0</v>
      </c>
      <c r="J61" s="247">
        <f t="shared" ref="J61" si="62">H61+I61</f>
        <v>0</v>
      </c>
      <c r="K61" s="151"/>
      <c r="L61" s="151"/>
      <c r="M61" s="145">
        <v>1</v>
      </c>
      <c r="N61" s="151"/>
    </row>
    <row r="62" spans="2:14" s="65" customFormat="1" ht="13.9" customHeight="1" thickBot="1">
      <c r="B62" s="226"/>
      <c r="C62" s="228"/>
      <c r="D62" s="234"/>
      <c r="E62" s="234"/>
      <c r="F62" s="234"/>
      <c r="G62" s="234"/>
      <c r="H62" s="234"/>
      <c r="I62" s="234"/>
      <c r="J62" s="248"/>
      <c r="K62" s="146"/>
      <c r="L62" s="146"/>
      <c r="M62" s="146">
        <f>J61*M61</f>
        <v>0</v>
      </c>
      <c r="N62" s="146"/>
    </row>
    <row r="63" spans="2:14" s="65" customFormat="1" ht="13.9" customHeight="1">
      <c r="B63" s="229" t="str">
        <f>'Planilha de Serviços'!B39</f>
        <v>3.17</v>
      </c>
      <c r="C63" s="230" t="str">
        <f>'Planilha de Serviços'!C39</f>
        <v>Perfilado perfurado 35x38mm</v>
      </c>
      <c r="D63" s="233" t="str">
        <f>'Planilha de Serviços'!D39</f>
        <v>pç</v>
      </c>
      <c r="E63" s="233">
        <f>'Planilha de Serviços'!E39</f>
        <v>1</v>
      </c>
      <c r="F63" s="233">
        <f>'Planilha de Serviços'!F39</f>
        <v>0</v>
      </c>
      <c r="G63" s="233">
        <f>'Planilha de Serviços'!G39</f>
        <v>0</v>
      </c>
      <c r="H63" s="233">
        <f t="shared" ref="H63" si="63">E63*F63</f>
        <v>0</v>
      </c>
      <c r="I63" s="233">
        <f t="shared" ref="I63" si="64">E63*G63</f>
        <v>0</v>
      </c>
      <c r="J63" s="247">
        <f t="shared" ref="J63" si="65">H63+I63</f>
        <v>0</v>
      </c>
      <c r="K63" s="151"/>
      <c r="L63" s="151"/>
      <c r="M63" s="145">
        <v>1</v>
      </c>
      <c r="N63" s="151"/>
    </row>
    <row r="64" spans="2:14" s="65" customFormat="1" ht="13.9" customHeight="1" thickBot="1">
      <c r="B64" s="226"/>
      <c r="C64" s="228"/>
      <c r="D64" s="234"/>
      <c r="E64" s="234"/>
      <c r="F64" s="234"/>
      <c r="G64" s="234"/>
      <c r="H64" s="234"/>
      <c r="I64" s="234"/>
      <c r="J64" s="248"/>
      <c r="K64" s="146"/>
      <c r="L64" s="146"/>
      <c r="M64" s="146">
        <f>J63*M63</f>
        <v>0</v>
      </c>
      <c r="N64" s="146"/>
    </row>
    <row r="65" spans="2:14" s="65" customFormat="1" ht="13.9" customHeight="1">
      <c r="B65" s="229" t="str">
        <f>'Planilha de Serviços'!B40</f>
        <v>3.18</v>
      </c>
      <c r="C65" s="230" t="str">
        <f>'Planilha de Serviços'!C40</f>
        <v>Vergalhão rosqueado de 1/4" - 3 metros</v>
      </c>
      <c r="D65" s="233" t="str">
        <f>'Planilha de Serviços'!D40</f>
        <v>pç</v>
      </c>
      <c r="E65" s="233">
        <f>'Planilha de Serviços'!E40</f>
        <v>6</v>
      </c>
      <c r="F65" s="233">
        <f>'Planilha de Serviços'!F40</f>
        <v>0</v>
      </c>
      <c r="G65" s="233">
        <f>'Planilha de Serviços'!G40</f>
        <v>0</v>
      </c>
      <c r="H65" s="233">
        <f t="shared" ref="H65" si="66">E65*F65</f>
        <v>0</v>
      </c>
      <c r="I65" s="233">
        <f t="shared" ref="I65" si="67">E65*G65</f>
        <v>0</v>
      </c>
      <c r="J65" s="247">
        <f t="shared" ref="J65" si="68">H65+I65</f>
        <v>0</v>
      </c>
      <c r="K65" s="151"/>
      <c r="L65" s="151"/>
      <c r="M65" s="145">
        <v>1</v>
      </c>
      <c r="N65" s="151"/>
    </row>
    <row r="66" spans="2:14" s="65" customFormat="1" ht="13.9" customHeight="1" thickBot="1">
      <c r="B66" s="226"/>
      <c r="C66" s="228"/>
      <c r="D66" s="234"/>
      <c r="E66" s="234"/>
      <c r="F66" s="234"/>
      <c r="G66" s="234"/>
      <c r="H66" s="234"/>
      <c r="I66" s="234"/>
      <c r="J66" s="248"/>
      <c r="K66" s="146"/>
      <c r="L66" s="146"/>
      <c r="M66" s="146">
        <f>J65*M65</f>
        <v>0</v>
      </c>
      <c r="N66" s="146"/>
    </row>
    <row r="67" spans="2:14" s="65" customFormat="1" ht="13.9" customHeight="1">
      <c r="B67" s="229" t="str">
        <f>'Planilha de Serviços'!B41</f>
        <v>3.19</v>
      </c>
      <c r="C67" s="230" t="str">
        <f>'Planilha de Serviços'!C41</f>
        <v>Condutor flexível 2x1,5mm² com isolamento para 750V</v>
      </c>
      <c r="D67" s="233" t="str">
        <f>'Planilha de Serviços'!D41</f>
        <v>m</v>
      </c>
      <c r="E67" s="233">
        <f>'Planilha de Serviços'!E41</f>
        <v>14</v>
      </c>
      <c r="F67" s="233">
        <f>'Planilha de Serviços'!F41</f>
        <v>0</v>
      </c>
      <c r="G67" s="233">
        <f>'Planilha de Serviços'!G41</f>
        <v>0</v>
      </c>
      <c r="H67" s="233">
        <f t="shared" ref="H67" si="69">E67*F67</f>
        <v>0</v>
      </c>
      <c r="I67" s="233">
        <f t="shared" ref="I67" si="70">E67*G67</f>
        <v>0</v>
      </c>
      <c r="J67" s="247">
        <f t="shared" ref="J67" si="71">H67+I67</f>
        <v>0</v>
      </c>
      <c r="K67" s="151"/>
      <c r="L67" s="145">
        <v>1</v>
      </c>
      <c r="M67" s="145"/>
      <c r="N67" s="151"/>
    </row>
    <row r="68" spans="2:14" s="65" customFormat="1" ht="13.9" customHeight="1" thickBot="1">
      <c r="B68" s="226"/>
      <c r="C68" s="228"/>
      <c r="D68" s="234"/>
      <c r="E68" s="234"/>
      <c r="F68" s="234"/>
      <c r="G68" s="234"/>
      <c r="H68" s="234"/>
      <c r="I68" s="234"/>
      <c r="J68" s="248"/>
      <c r="K68" s="146"/>
      <c r="L68" s="146">
        <f>J67*L67</f>
        <v>0</v>
      </c>
      <c r="M68" s="146"/>
      <c r="N68" s="146"/>
    </row>
    <row r="69" spans="2:14" s="65" customFormat="1" ht="13.9" customHeight="1">
      <c r="B69" s="229" t="str">
        <f>'Planilha de Serviços'!B42</f>
        <v>3.20</v>
      </c>
      <c r="C69" s="230" t="str">
        <f>'Planilha de Serviços'!C42</f>
        <v>Eletroduto de PVC de bitola 16mm</v>
      </c>
      <c r="D69" s="233" t="str">
        <f>'Planilha de Serviços'!D42</f>
        <v>pç</v>
      </c>
      <c r="E69" s="233">
        <f>'Planilha de Serviços'!E42</f>
        <v>4</v>
      </c>
      <c r="F69" s="233">
        <f>'Planilha de Serviços'!F42</f>
        <v>0</v>
      </c>
      <c r="G69" s="233">
        <f>'Planilha de Serviços'!G42</f>
        <v>0</v>
      </c>
      <c r="H69" s="233">
        <f t="shared" ref="H69" si="72">E69*F69</f>
        <v>0</v>
      </c>
      <c r="I69" s="233">
        <f t="shared" ref="I69" si="73">E69*G69</f>
        <v>0</v>
      </c>
      <c r="J69" s="247">
        <f t="shared" ref="J69" si="74">H69+I69</f>
        <v>0</v>
      </c>
      <c r="K69" s="151"/>
      <c r="L69" s="145">
        <v>1</v>
      </c>
      <c r="M69" s="145"/>
      <c r="N69" s="151"/>
    </row>
    <row r="70" spans="2:14" s="65" customFormat="1" ht="13.9" customHeight="1" thickBot="1">
      <c r="B70" s="226"/>
      <c r="C70" s="228"/>
      <c r="D70" s="234"/>
      <c r="E70" s="234"/>
      <c r="F70" s="234"/>
      <c r="G70" s="234"/>
      <c r="H70" s="234"/>
      <c r="I70" s="234"/>
      <c r="J70" s="248"/>
      <c r="K70" s="146"/>
      <c r="L70" s="146">
        <f>J69*L69</f>
        <v>0</v>
      </c>
      <c r="M70" s="146"/>
      <c r="N70" s="146"/>
    </row>
    <row r="71" spans="2:14" s="65" customFormat="1" ht="13.9" customHeight="1">
      <c r="B71" s="229" t="str">
        <f>'Planilha de Serviços'!B43</f>
        <v>3.21</v>
      </c>
      <c r="C71" s="230" t="str">
        <f>'Planilha de Serviços'!C43</f>
        <v>Curva para Eletroduto de PVC 16mm</v>
      </c>
      <c r="D71" s="233" t="str">
        <f>'Planilha de Serviços'!D43</f>
        <v>pç</v>
      </c>
      <c r="E71" s="233">
        <f>'Planilha de Serviços'!E43</f>
        <v>2</v>
      </c>
      <c r="F71" s="233">
        <f>'Planilha de Serviços'!F43</f>
        <v>0</v>
      </c>
      <c r="G71" s="233">
        <f>'Planilha de Serviços'!G43</f>
        <v>0</v>
      </c>
      <c r="H71" s="233">
        <f t="shared" ref="H71" si="75">E71*F71</f>
        <v>0</v>
      </c>
      <c r="I71" s="233">
        <f t="shared" ref="I71" si="76">E71*G71</f>
        <v>0</v>
      </c>
      <c r="J71" s="247">
        <f t="shared" ref="J71" si="77">H71+I71</f>
        <v>0</v>
      </c>
      <c r="K71" s="151"/>
      <c r="L71" s="145">
        <v>1</v>
      </c>
      <c r="M71" s="145"/>
      <c r="N71" s="151"/>
    </row>
    <row r="72" spans="2:14" s="65" customFormat="1" ht="13.9" customHeight="1" thickBot="1">
      <c r="B72" s="226"/>
      <c r="C72" s="228"/>
      <c r="D72" s="234"/>
      <c r="E72" s="234"/>
      <c r="F72" s="234"/>
      <c r="G72" s="234"/>
      <c r="H72" s="234"/>
      <c r="I72" s="234"/>
      <c r="J72" s="248"/>
      <c r="K72" s="146"/>
      <c r="L72" s="146">
        <f>J71*L71</f>
        <v>0</v>
      </c>
      <c r="M72" s="146"/>
      <c r="N72" s="146"/>
    </row>
    <row r="73" spans="2:14" s="65" customFormat="1" ht="13.9" customHeight="1">
      <c r="B73" s="229" t="str">
        <f>'Planilha de Serviços'!B44</f>
        <v>3.22</v>
      </c>
      <c r="C73" s="230" t="str">
        <f>'Planilha de Serviços'!C44</f>
        <v>Luva para Eletroduto de PVC 16mm</v>
      </c>
      <c r="D73" s="233" t="str">
        <f>'Planilha de Serviços'!D44</f>
        <v>pç</v>
      </c>
      <c r="E73" s="233">
        <f>'Planilha de Serviços'!E44</f>
        <v>8</v>
      </c>
      <c r="F73" s="233">
        <f>'Planilha de Serviços'!F44</f>
        <v>0</v>
      </c>
      <c r="G73" s="233">
        <f>'Planilha de Serviços'!G44</f>
        <v>0</v>
      </c>
      <c r="H73" s="233">
        <f t="shared" ref="H73" si="78">E73*F73</f>
        <v>0</v>
      </c>
      <c r="I73" s="233">
        <f t="shared" ref="I73" si="79">E73*G73</f>
        <v>0</v>
      </c>
      <c r="J73" s="247">
        <f t="shared" ref="J73" si="80">H73+I73</f>
        <v>0</v>
      </c>
      <c r="K73" s="151"/>
      <c r="L73" s="145">
        <v>1</v>
      </c>
      <c r="M73" s="145"/>
      <c r="N73" s="151"/>
    </row>
    <row r="74" spans="2:14" s="65" customFormat="1" ht="13.9" customHeight="1" thickBot="1">
      <c r="B74" s="226"/>
      <c r="C74" s="228"/>
      <c r="D74" s="234"/>
      <c r="E74" s="234"/>
      <c r="F74" s="234"/>
      <c r="G74" s="234"/>
      <c r="H74" s="234"/>
      <c r="I74" s="234"/>
      <c r="J74" s="248"/>
      <c r="K74" s="146"/>
      <c r="L74" s="146">
        <f>J73*L73</f>
        <v>0</v>
      </c>
      <c r="M74" s="146"/>
      <c r="N74" s="146"/>
    </row>
    <row r="75" spans="2:14" s="61" customFormat="1" ht="13.9" customHeight="1">
      <c r="B75" s="229" t="str">
        <f>'Planilha de Serviços'!B45</f>
        <v>3.23</v>
      </c>
      <c r="C75" s="230" t="str">
        <f>'Planilha de Serviços'!C45</f>
        <v>Chave Disjuntora de 3x3.000A com Icc de 76kA - caixa aberta</v>
      </c>
      <c r="D75" s="233" t="str">
        <f>'Planilha de Serviços'!D45</f>
        <v>pç</v>
      </c>
      <c r="E75" s="233">
        <f>'Planilha de Serviços'!E45</f>
        <v>1</v>
      </c>
      <c r="F75" s="233">
        <f>'Planilha de Serviços'!F45</f>
        <v>0</v>
      </c>
      <c r="G75" s="233">
        <f>'Planilha de Serviços'!G45</f>
        <v>0</v>
      </c>
      <c r="H75" s="233">
        <f t="shared" ref="H75" si="81">E75*F75</f>
        <v>0</v>
      </c>
      <c r="I75" s="233">
        <f t="shared" ref="I75" si="82">E75*G75</f>
        <v>0</v>
      </c>
      <c r="J75" s="247">
        <f t="shared" ref="J75" si="83">H75+I75</f>
        <v>0</v>
      </c>
      <c r="K75" s="151"/>
      <c r="L75" s="151"/>
      <c r="M75" s="145">
        <v>1</v>
      </c>
      <c r="N75" s="151"/>
    </row>
    <row r="76" spans="2:14" s="61" customFormat="1" ht="13.9" customHeight="1" thickBot="1">
      <c r="B76" s="226"/>
      <c r="C76" s="228"/>
      <c r="D76" s="234"/>
      <c r="E76" s="234"/>
      <c r="F76" s="234"/>
      <c r="G76" s="234"/>
      <c r="H76" s="234"/>
      <c r="I76" s="234"/>
      <c r="J76" s="248"/>
      <c r="K76" s="146"/>
      <c r="L76" s="146"/>
      <c r="M76" s="146">
        <f>J75*M75</f>
        <v>0</v>
      </c>
      <c r="N76" s="146"/>
    </row>
    <row r="77" spans="2:14" s="61" customFormat="1" ht="13.9" customHeight="1">
      <c r="B77" s="229" t="str">
        <f>'Planilha de Serviços'!B46</f>
        <v>3.24</v>
      </c>
      <c r="C77" s="230" t="str">
        <f>'Planilha de Serviços'!C46</f>
        <v>Chave Disjuntora de 3x2.000A com Icc de 56kA - caixa aberta</v>
      </c>
      <c r="D77" s="233" t="str">
        <f>'Planilha de Serviços'!D46</f>
        <v>pç</v>
      </c>
      <c r="E77" s="233">
        <f>'Planilha de Serviços'!E46</f>
        <v>1</v>
      </c>
      <c r="F77" s="233">
        <f>'Planilha de Serviços'!F46</f>
        <v>0</v>
      </c>
      <c r="G77" s="233">
        <f>'Planilha de Serviços'!G46</f>
        <v>0</v>
      </c>
      <c r="H77" s="233">
        <f t="shared" ref="H77" si="84">E77*F77</f>
        <v>0</v>
      </c>
      <c r="I77" s="233">
        <f t="shared" ref="I77" si="85">E77*G77</f>
        <v>0</v>
      </c>
      <c r="J77" s="247">
        <f t="shared" ref="J77" si="86">H77+I77</f>
        <v>0</v>
      </c>
      <c r="K77" s="151"/>
      <c r="L77" s="151"/>
      <c r="M77" s="145">
        <v>1</v>
      </c>
      <c r="N77" s="151"/>
    </row>
    <row r="78" spans="2:14" s="61" customFormat="1" ht="13.9" customHeight="1" thickBot="1">
      <c r="B78" s="226"/>
      <c r="C78" s="228"/>
      <c r="D78" s="234"/>
      <c r="E78" s="234"/>
      <c r="F78" s="234"/>
      <c r="G78" s="234"/>
      <c r="H78" s="234"/>
      <c r="I78" s="234"/>
      <c r="J78" s="248"/>
      <c r="K78" s="146"/>
      <c r="L78" s="146"/>
      <c r="M78" s="146">
        <f>J77*M77</f>
        <v>0</v>
      </c>
      <c r="N78" s="146"/>
    </row>
    <row r="79" spans="2:14" s="65" customFormat="1" ht="13.9" customHeight="1">
      <c r="B79" s="229" t="str">
        <f>'Planilha de Serviços'!B47</f>
        <v>3.25</v>
      </c>
      <c r="C79" s="230" t="str">
        <f>'Planilha de Serviços'!C47</f>
        <v>Chave Disjuntora de 3x1.000A - 30kA</v>
      </c>
      <c r="D79" s="233" t="str">
        <f>'Planilha de Serviços'!D47</f>
        <v>pç</v>
      </c>
      <c r="E79" s="233">
        <f>'Planilha de Serviços'!E47</f>
        <v>2</v>
      </c>
      <c r="F79" s="233">
        <f>'Planilha de Serviços'!F47</f>
        <v>0</v>
      </c>
      <c r="G79" s="233">
        <f>'Planilha de Serviços'!G47</f>
        <v>0</v>
      </c>
      <c r="H79" s="233">
        <f t="shared" ref="H79" si="87">E79*F79</f>
        <v>0</v>
      </c>
      <c r="I79" s="233">
        <f t="shared" ref="I79" si="88">E79*G79</f>
        <v>0</v>
      </c>
      <c r="J79" s="247">
        <f t="shared" ref="J79" si="89">H79+I79</f>
        <v>0</v>
      </c>
      <c r="K79" s="151"/>
      <c r="L79" s="151"/>
      <c r="M79" s="145">
        <v>1</v>
      </c>
      <c r="N79" s="151"/>
    </row>
    <row r="80" spans="2:14" s="65" customFormat="1" ht="13.9" customHeight="1" thickBot="1">
      <c r="B80" s="231"/>
      <c r="C80" s="232"/>
      <c r="D80" s="237"/>
      <c r="E80" s="237"/>
      <c r="F80" s="237"/>
      <c r="G80" s="237"/>
      <c r="H80" s="237"/>
      <c r="I80" s="237"/>
      <c r="J80" s="249"/>
      <c r="K80" s="146"/>
      <c r="L80" s="146"/>
      <c r="M80" s="146">
        <f>J79*M79</f>
        <v>0</v>
      </c>
      <c r="N80" s="146"/>
    </row>
    <row r="81" spans="2:14" s="65" customFormat="1" ht="13.9" customHeight="1">
      <c r="B81" s="225" t="str">
        <f>'Planilha de Serviços'!B48</f>
        <v>3.26</v>
      </c>
      <c r="C81" s="227" t="str">
        <f>'Planilha de Serviços'!C48</f>
        <v>Chave Disjuntora de 3x600A - 30kA</v>
      </c>
      <c r="D81" s="241" t="str">
        <f>'Planilha de Serviços'!D48</f>
        <v>pç</v>
      </c>
      <c r="E81" s="241">
        <f>'Planilha de Serviços'!E48</f>
        <v>3</v>
      </c>
      <c r="F81" s="241">
        <f>'Planilha de Serviços'!F48</f>
        <v>0</v>
      </c>
      <c r="G81" s="241">
        <f>'Planilha de Serviços'!G48</f>
        <v>0</v>
      </c>
      <c r="H81" s="238">
        <f t="shared" ref="H81" si="90">E81*F81</f>
        <v>0</v>
      </c>
      <c r="I81" s="238">
        <f t="shared" ref="I81" si="91">E81*G81</f>
        <v>0</v>
      </c>
      <c r="J81" s="250">
        <f t="shared" ref="J81" si="92">H81+I81</f>
        <v>0</v>
      </c>
      <c r="K81" s="151"/>
      <c r="L81" s="151"/>
      <c r="M81" s="145">
        <v>1</v>
      </c>
      <c r="N81" s="151"/>
    </row>
    <row r="82" spans="2:14" s="65" customFormat="1" ht="13.9" customHeight="1" thickBot="1">
      <c r="B82" s="226"/>
      <c r="C82" s="232"/>
      <c r="D82" s="242"/>
      <c r="E82" s="242"/>
      <c r="F82" s="242"/>
      <c r="G82" s="242"/>
      <c r="H82" s="234"/>
      <c r="I82" s="234"/>
      <c r="J82" s="248"/>
      <c r="K82" s="146"/>
      <c r="L82" s="146"/>
      <c r="M82" s="146">
        <f>J81*M81</f>
        <v>0</v>
      </c>
      <c r="N82" s="146"/>
    </row>
    <row r="83" spans="2:14" s="65" customFormat="1" ht="13.9" customHeight="1">
      <c r="B83" s="225" t="str">
        <f>'Planilha de Serviços'!B49</f>
        <v>3.27</v>
      </c>
      <c r="C83" s="227" t="str">
        <f>'Planilha de Serviços'!C49</f>
        <v>Chave Disjuntora de 3x400A - 30kA</v>
      </c>
      <c r="D83" s="238" t="str">
        <f>'Planilha de Serviços'!D49</f>
        <v>pç</v>
      </c>
      <c r="E83" s="238">
        <f>'Planilha de Serviços'!E49</f>
        <v>2</v>
      </c>
      <c r="F83" s="238">
        <f>'Planilha de Serviços'!F49</f>
        <v>0</v>
      </c>
      <c r="G83" s="238">
        <f>'Planilha de Serviços'!G49</f>
        <v>0</v>
      </c>
      <c r="H83" s="238">
        <f t="shared" ref="H83" si="93">E83*F83</f>
        <v>0</v>
      </c>
      <c r="I83" s="238">
        <f t="shared" ref="I83" si="94">E83*G83</f>
        <v>0</v>
      </c>
      <c r="J83" s="250">
        <f t="shared" ref="J83" si="95">H83+I83</f>
        <v>0</v>
      </c>
      <c r="K83" s="151"/>
      <c r="L83" s="151"/>
      <c r="M83" s="145">
        <v>1</v>
      </c>
      <c r="N83" s="151"/>
    </row>
    <row r="84" spans="2:14" s="65" customFormat="1" ht="13.9" customHeight="1" thickBot="1">
      <c r="B84" s="226"/>
      <c r="C84" s="228"/>
      <c r="D84" s="234"/>
      <c r="E84" s="234"/>
      <c r="F84" s="234"/>
      <c r="G84" s="234"/>
      <c r="H84" s="234"/>
      <c r="I84" s="234"/>
      <c r="J84" s="248"/>
      <c r="K84" s="146"/>
      <c r="L84" s="146"/>
      <c r="M84" s="146">
        <f>J83*M83</f>
        <v>0</v>
      </c>
      <c r="N84" s="146"/>
    </row>
    <row r="85" spans="2:14" s="65" customFormat="1" ht="13.9" customHeight="1">
      <c r="B85" s="229" t="str">
        <f>'Planilha de Serviços'!B50</f>
        <v>3.28</v>
      </c>
      <c r="C85" s="230" t="str">
        <f>'Planilha de Serviços'!C50</f>
        <v>Chave Disjuntora de 3x200A - 30kA</v>
      </c>
      <c r="D85" s="233" t="str">
        <f>'Planilha de Serviços'!D50</f>
        <v>pç</v>
      </c>
      <c r="E85" s="233">
        <f>'Planilha de Serviços'!E50</f>
        <v>1</v>
      </c>
      <c r="F85" s="233">
        <f>'Planilha de Serviços'!F50</f>
        <v>0</v>
      </c>
      <c r="G85" s="233">
        <f>'Planilha de Serviços'!G50</f>
        <v>0</v>
      </c>
      <c r="H85" s="233">
        <f t="shared" ref="H85" si="96">E85*F85</f>
        <v>0</v>
      </c>
      <c r="I85" s="233">
        <f t="shared" ref="I85" si="97">E85*G85</f>
        <v>0</v>
      </c>
      <c r="J85" s="247">
        <f t="shared" ref="J85" si="98">H85+I85</f>
        <v>0</v>
      </c>
      <c r="K85" s="151"/>
      <c r="L85" s="151"/>
      <c r="M85" s="145">
        <v>1</v>
      </c>
      <c r="N85" s="151"/>
    </row>
    <row r="86" spans="2:14" s="65" customFormat="1" ht="13.9" customHeight="1" thickBot="1">
      <c r="B86" s="226"/>
      <c r="C86" s="228"/>
      <c r="D86" s="234"/>
      <c r="E86" s="234"/>
      <c r="F86" s="234"/>
      <c r="G86" s="234"/>
      <c r="H86" s="234"/>
      <c r="I86" s="234"/>
      <c r="J86" s="248"/>
      <c r="K86" s="146"/>
      <c r="L86" s="146"/>
      <c r="M86" s="146">
        <f>J85*M85</f>
        <v>0</v>
      </c>
      <c r="N86" s="146"/>
    </row>
    <row r="87" spans="2:14" s="65" customFormat="1" ht="13.9" customHeight="1">
      <c r="B87" s="229" t="str">
        <f>'Planilha de Serviços'!B51</f>
        <v>3.29</v>
      </c>
      <c r="C87" s="230" t="str">
        <f>'Planilha de Serviços'!C51</f>
        <v>Chave Disjuntora de 3x100A - 30kA</v>
      </c>
      <c r="D87" s="233" t="str">
        <f>'Planilha de Serviços'!D51</f>
        <v>pç</v>
      </c>
      <c r="E87" s="233">
        <f>'Planilha de Serviços'!E51</f>
        <v>1</v>
      </c>
      <c r="F87" s="233">
        <f>'Planilha de Serviços'!F51</f>
        <v>0</v>
      </c>
      <c r="G87" s="233">
        <f>'Planilha de Serviços'!G51</f>
        <v>0</v>
      </c>
      <c r="H87" s="233">
        <f t="shared" ref="H87" si="99">E87*F87</f>
        <v>0</v>
      </c>
      <c r="I87" s="233">
        <f t="shared" ref="I87" si="100">E87*G87</f>
        <v>0</v>
      </c>
      <c r="J87" s="247">
        <f t="shared" ref="J87" si="101">H87+I87</f>
        <v>0</v>
      </c>
      <c r="K87" s="151"/>
      <c r="L87" s="151"/>
      <c r="M87" s="145">
        <v>1</v>
      </c>
      <c r="N87" s="151"/>
    </row>
    <row r="88" spans="2:14" s="65" customFormat="1" ht="13.9" customHeight="1" thickBot="1">
      <c r="B88" s="226"/>
      <c r="C88" s="228"/>
      <c r="D88" s="234"/>
      <c r="E88" s="234"/>
      <c r="F88" s="234"/>
      <c r="G88" s="234"/>
      <c r="H88" s="234"/>
      <c r="I88" s="234"/>
      <c r="J88" s="248"/>
      <c r="K88" s="146"/>
      <c r="L88" s="146"/>
      <c r="M88" s="146">
        <f>J87*M87</f>
        <v>0</v>
      </c>
      <c r="N88" s="146"/>
    </row>
    <row r="89" spans="2:14" s="65" customFormat="1" ht="13.9" customHeight="1">
      <c r="B89" s="229" t="str">
        <f>'Planilha de Serviços'!B52</f>
        <v>3.30</v>
      </c>
      <c r="C89" s="230" t="str">
        <f>'Planilha de Serviços'!C52</f>
        <v>Multimedidor Eletrônico de Painel da marca Kron ou similar superior</v>
      </c>
      <c r="D89" s="233" t="str">
        <f>'Planilha de Serviços'!D52</f>
        <v>pç</v>
      </c>
      <c r="E89" s="233">
        <f>'Planilha de Serviços'!E52</f>
        <v>2</v>
      </c>
      <c r="F89" s="233">
        <f>'Planilha de Serviços'!F52</f>
        <v>0</v>
      </c>
      <c r="G89" s="233">
        <f>'Planilha de Serviços'!G52</f>
        <v>0</v>
      </c>
      <c r="H89" s="233">
        <f t="shared" ref="H89" si="102">E89*F89</f>
        <v>0</v>
      </c>
      <c r="I89" s="233">
        <f t="shared" ref="I89" si="103">E89*G89</f>
        <v>0</v>
      </c>
      <c r="J89" s="247">
        <f t="shared" ref="J89" si="104">H89+I89</f>
        <v>0</v>
      </c>
      <c r="K89" s="151"/>
      <c r="L89" s="151"/>
      <c r="M89" s="145">
        <v>1</v>
      </c>
      <c r="N89" s="151"/>
    </row>
    <row r="90" spans="2:14" s="65" customFormat="1" ht="13.9" customHeight="1" thickBot="1">
      <c r="B90" s="226"/>
      <c r="C90" s="228"/>
      <c r="D90" s="234"/>
      <c r="E90" s="234"/>
      <c r="F90" s="234"/>
      <c r="G90" s="234"/>
      <c r="H90" s="234"/>
      <c r="I90" s="234"/>
      <c r="J90" s="248"/>
      <c r="K90" s="146"/>
      <c r="L90" s="146"/>
      <c r="M90" s="146">
        <f>J89*M89</f>
        <v>0</v>
      </c>
      <c r="N90" s="146"/>
    </row>
    <row r="91" spans="2:14" s="61" customFormat="1" ht="13.9" customHeight="1">
      <c r="B91" s="229" t="str">
        <f>'Planilha de Serviços'!B53</f>
        <v>3.31</v>
      </c>
      <c r="C91" s="230" t="str">
        <f>'Planilha de Serviços'!C53</f>
        <v>QGBT-01 para TR de 2000kVA, tensão 380/220V com acessórios</v>
      </c>
      <c r="D91" s="233" t="str">
        <f>'Planilha de Serviços'!D53</f>
        <v>pç</v>
      </c>
      <c r="E91" s="233">
        <f>'Planilha de Serviços'!E53</f>
        <v>1</v>
      </c>
      <c r="F91" s="233">
        <f>'Planilha de Serviços'!F53</f>
        <v>0</v>
      </c>
      <c r="G91" s="233">
        <f>'Planilha de Serviços'!G53</f>
        <v>0</v>
      </c>
      <c r="H91" s="233">
        <f t="shared" ref="H91" si="105">E91*F91</f>
        <v>0</v>
      </c>
      <c r="I91" s="233">
        <f t="shared" ref="I91" si="106">E91*G91</f>
        <v>0</v>
      </c>
      <c r="J91" s="247">
        <f t="shared" ref="J91" si="107">H91+I91</f>
        <v>0</v>
      </c>
      <c r="K91" s="151"/>
      <c r="L91" s="151"/>
      <c r="M91" s="145">
        <v>1</v>
      </c>
      <c r="N91" s="151"/>
    </row>
    <row r="92" spans="2:14" s="61" customFormat="1" ht="13.9" customHeight="1" thickBot="1">
      <c r="B92" s="226"/>
      <c r="C92" s="228"/>
      <c r="D92" s="234"/>
      <c r="E92" s="234"/>
      <c r="F92" s="234"/>
      <c r="G92" s="234"/>
      <c r="H92" s="234"/>
      <c r="I92" s="234"/>
      <c r="J92" s="248"/>
      <c r="K92" s="146"/>
      <c r="L92" s="146"/>
      <c r="M92" s="146">
        <f>J91*M91</f>
        <v>0</v>
      </c>
      <c r="N92" s="146"/>
    </row>
    <row r="93" spans="2:14" s="61" customFormat="1" ht="13.9" customHeight="1">
      <c r="B93" s="229" t="str">
        <f>'Planilha de Serviços'!B54</f>
        <v>3.32</v>
      </c>
      <c r="C93" s="230" t="str">
        <f>'Planilha de Serviços'!C54</f>
        <v>QGBT-02 para TR de 750kVA, tensão 220/127 com acessórios</v>
      </c>
      <c r="D93" s="233" t="str">
        <f>'Planilha de Serviços'!D54</f>
        <v>pç</v>
      </c>
      <c r="E93" s="233">
        <f>'Planilha de Serviços'!E54</f>
        <v>1</v>
      </c>
      <c r="F93" s="233">
        <f>'Planilha de Serviços'!F54</f>
        <v>0</v>
      </c>
      <c r="G93" s="233">
        <f>'Planilha de Serviços'!G54</f>
        <v>0</v>
      </c>
      <c r="H93" s="233">
        <f t="shared" ref="H93" si="108">E93*F93</f>
        <v>0</v>
      </c>
      <c r="I93" s="233">
        <f t="shared" ref="I93" si="109">E93*G93</f>
        <v>0</v>
      </c>
      <c r="J93" s="247">
        <f t="shared" ref="J93" si="110">H93+I93</f>
        <v>0</v>
      </c>
      <c r="K93" s="151"/>
      <c r="L93" s="151"/>
      <c r="M93" s="145">
        <v>1</v>
      </c>
      <c r="N93" s="151"/>
    </row>
    <row r="94" spans="2:14" s="61" customFormat="1" ht="13.9" customHeight="1" thickBot="1">
      <c r="B94" s="226"/>
      <c r="C94" s="228"/>
      <c r="D94" s="234"/>
      <c r="E94" s="234"/>
      <c r="F94" s="234"/>
      <c r="G94" s="234"/>
      <c r="H94" s="234"/>
      <c r="I94" s="234"/>
      <c r="J94" s="248"/>
      <c r="K94" s="146"/>
      <c r="L94" s="146"/>
      <c r="M94" s="146">
        <f>J93*M93</f>
        <v>0</v>
      </c>
      <c r="N94" s="146"/>
    </row>
    <row r="95" spans="2:14" s="77" customFormat="1" ht="13.9" customHeight="1">
      <c r="B95" s="229" t="str">
        <f>'Planilha de Serviços'!B55</f>
        <v>3.33</v>
      </c>
      <c r="C95" s="230" t="str">
        <f>'Planilha de Serviços'!C55</f>
        <v>Regulagem dos Relés da Chave Disjuntora de Média Tensão</v>
      </c>
      <c r="D95" s="233" t="str">
        <f>'Planilha de Serviços'!D55</f>
        <v>cj</v>
      </c>
      <c r="E95" s="233">
        <f>'Planilha de Serviços'!E55</f>
        <v>1</v>
      </c>
      <c r="F95" s="233">
        <f>'Planilha de Serviços'!F55</f>
        <v>0</v>
      </c>
      <c r="G95" s="233">
        <f>'Planilha de Serviços'!G55</f>
        <v>0</v>
      </c>
      <c r="H95" s="233">
        <f t="shared" ref="H95" si="111">E95*F95</f>
        <v>0</v>
      </c>
      <c r="I95" s="233">
        <f t="shared" ref="I95" si="112">E95*G95</f>
        <v>0</v>
      </c>
      <c r="J95" s="247">
        <f t="shared" ref="J95" si="113">H95+I95</f>
        <v>0</v>
      </c>
      <c r="K95" s="152"/>
      <c r="L95" s="152"/>
      <c r="M95" s="145"/>
      <c r="N95" s="157">
        <v>1</v>
      </c>
    </row>
    <row r="96" spans="2:14" s="77" customFormat="1" ht="13.9" customHeight="1" thickBot="1">
      <c r="B96" s="226"/>
      <c r="C96" s="228"/>
      <c r="D96" s="234"/>
      <c r="E96" s="234"/>
      <c r="F96" s="234"/>
      <c r="G96" s="234"/>
      <c r="H96" s="234"/>
      <c r="I96" s="234"/>
      <c r="J96" s="248"/>
      <c r="K96" s="146"/>
      <c r="L96" s="146"/>
      <c r="M96" s="146"/>
      <c r="N96" s="146">
        <f>J95*1</f>
        <v>0</v>
      </c>
    </row>
    <row r="97" spans="2:14" s="68" customFormat="1" ht="13.9" customHeight="1" thickBot="1">
      <c r="B97" s="121">
        <v>4</v>
      </c>
      <c r="C97" s="140" t="s">
        <v>53</v>
      </c>
      <c r="D97" s="80"/>
      <c r="E97" s="81"/>
      <c r="F97" s="82"/>
      <c r="G97" s="83"/>
      <c r="H97" s="83"/>
      <c r="I97" s="83"/>
      <c r="J97" s="142"/>
      <c r="K97" s="153"/>
      <c r="L97" s="153"/>
      <c r="M97" s="153"/>
      <c r="N97" s="153"/>
    </row>
    <row r="98" spans="2:14" s="61" customFormat="1" ht="13.9" customHeight="1">
      <c r="B98" s="229" t="str">
        <f>'Planilha de Serviços'!B57</f>
        <v>4.1</v>
      </c>
      <c r="C98" s="230" t="str">
        <f>'Planilha de Serviços'!C57</f>
        <v>As Built</v>
      </c>
      <c r="D98" s="233" t="str">
        <f>'Planilha de Serviços'!D57</f>
        <v>cj</v>
      </c>
      <c r="E98" s="233">
        <f>'Planilha de Serviços'!E57</f>
        <v>1</v>
      </c>
      <c r="F98" s="233">
        <f>'Planilha de Serviços'!F57</f>
        <v>0</v>
      </c>
      <c r="G98" s="233">
        <f>'Planilha de Serviços'!G57</f>
        <v>0</v>
      </c>
      <c r="H98" s="235">
        <f>E98*F98</f>
        <v>0</v>
      </c>
      <c r="I98" s="235">
        <f>E98*G98</f>
        <v>0</v>
      </c>
      <c r="J98" s="245">
        <f>H98+I98</f>
        <v>0</v>
      </c>
      <c r="K98" s="149"/>
      <c r="L98" s="149"/>
      <c r="M98" s="149"/>
      <c r="N98" s="148">
        <v>1</v>
      </c>
    </row>
    <row r="99" spans="2:14" s="61" customFormat="1" ht="13.9" customHeight="1" thickBot="1">
      <c r="B99" s="226"/>
      <c r="C99" s="228"/>
      <c r="D99" s="234"/>
      <c r="E99" s="234"/>
      <c r="F99" s="234"/>
      <c r="G99" s="234"/>
      <c r="H99" s="236"/>
      <c r="I99" s="236"/>
      <c r="J99" s="246"/>
      <c r="K99" s="146"/>
      <c r="L99" s="146"/>
      <c r="M99" s="146"/>
      <c r="N99" s="146">
        <f>J98*1</f>
        <v>0</v>
      </c>
    </row>
    <row r="100" spans="2:14" s="61" customFormat="1" ht="13.9" customHeight="1">
      <c r="B100" s="229" t="str">
        <f>'Planilha de Serviços'!B58</f>
        <v>4.2</v>
      </c>
      <c r="C100" s="230" t="str">
        <f>'Planilha de Serviços'!C58</f>
        <v>Testes de Operação</v>
      </c>
      <c r="D100" s="233" t="str">
        <f>'Planilha de Serviços'!D58</f>
        <v>cj</v>
      </c>
      <c r="E100" s="233">
        <f>'Planilha de Serviços'!E58</f>
        <v>1</v>
      </c>
      <c r="F100" s="233">
        <f>'Planilha de Serviços'!F58</f>
        <v>0</v>
      </c>
      <c r="G100" s="233">
        <f>'Planilha de Serviços'!G58</f>
        <v>0</v>
      </c>
      <c r="H100" s="235">
        <f>E100*F100</f>
        <v>0</v>
      </c>
      <c r="I100" s="235">
        <f>E100*G100</f>
        <v>0</v>
      </c>
      <c r="J100" s="245">
        <f>H100+I100</f>
        <v>0</v>
      </c>
      <c r="K100" s="149"/>
      <c r="L100" s="149"/>
      <c r="M100" s="149"/>
      <c r="N100" s="148">
        <v>1</v>
      </c>
    </row>
    <row r="101" spans="2:14" s="61" customFormat="1" ht="13.9" customHeight="1" thickBot="1">
      <c r="B101" s="226"/>
      <c r="C101" s="228"/>
      <c r="D101" s="234"/>
      <c r="E101" s="234"/>
      <c r="F101" s="234"/>
      <c r="G101" s="234"/>
      <c r="H101" s="236"/>
      <c r="I101" s="236"/>
      <c r="J101" s="246"/>
      <c r="K101" s="146"/>
      <c r="L101" s="146"/>
      <c r="M101" s="146"/>
      <c r="N101" s="146">
        <f>J100*1</f>
        <v>0</v>
      </c>
    </row>
    <row r="102" spans="2:14" s="61" customFormat="1">
      <c r="B102" s="189" t="s">
        <v>105</v>
      </c>
      <c r="C102" s="190"/>
      <c r="D102" s="190"/>
      <c r="E102" s="190"/>
      <c r="F102" s="190"/>
      <c r="G102" s="190"/>
      <c r="H102" s="94">
        <f>SUM(H13:H101)</f>
        <v>0</v>
      </c>
      <c r="I102" s="85">
        <f>SUM(I13:I101)</f>
        <v>0</v>
      </c>
      <c r="J102" s="143">
        <f>SUM(J13:J101)</f>
        <v>0</v>
      </c>
      <c r="K102" s="154">
        <f>K14+K16+K18+K21+K23+K25+K27+K29+K32+K34+K36+K38+K40+K42+K44+K46+K48+K50+K52+K54+K56++K58+K60+K62+K64+K66+K68+K70+K72+K74+K76+K78+K80+K84+K86+K88+K90+K92+K94+K96+K99+K101</f>
        <v>0</v>
      </c>
      <c r="L102" s="154">
        <f t="shared" ref="L102:N102" si="114">L14+L16+L18+L21+L23+L25+L27+L29+L32+L34+L36+L38+L40+L42+L44+L46+L48+L50+L52+L54+L56++L58+L60+L62+L64+L66+L68+L70+L72+L74+L76+L78+L80+L84+L86+L88+L90+L92+L94+L96+L99+L101</f>
        <v>0</v>
      </c>
      <c r="M102" s="154">
        <f>M14+M16+M18+M21+M23+M25+M27+M29+M32+M34+M36+M38+M40+M42+M44+M46+M48+M50+M52+M54+M56++M58+M60+M62+M64+M66+M68+M70+M72+M74+M76+M78+M80+M84+M86+M88+M90+M92+M94+M96+M99+M101+M82</f>
        <v>0</v>
      </c>
      <c r="N102" s="154">
        <f t="shared" si="114"/>
        <v>0</v>
      </c>
    </row>
    <row r="103" spans="2:14" s="68" customFormat="1" ht="14.45" customHeight="1">
      <c r="B103" s="191" t="s">
        <v>65</v>
      </c>
      <c r="C103" s="192"/>
      <c r="D103" s="95">
        <f>'Composição BDI'!D21</f>
        <v>0.277463005064716</v>
      </c>
      <c r="E103" s="84"/>
      <c r="F103" s="96"/>
      <c r="G103" s="96"/>
      <c r="H103" s="97">
        <f>H102*D103</f>
        <v>0</v>
      </c>
      <c r="I103" s="97">
        <f>I102*D103</f>
        <v>0</v>
      </c>
      <c r="J103" s="144">
        <f>J102*D103</f>
        <v>0</v>
      </c>
      <c r="K103" s="155">
        <f>K102*D103</f>
        <v>0</v>
      </c>
      <c r="L103" s="155">
        <f>L102*D103</f>
        <v>0</v>
      </c>
      <c r="M103" s="155">
        <f>M102*D103</f>
        <v>0</v>
      </c>
      <c r="N103" s="155">
        <f>N102*D103</f>
        <v>0</v>
      </c>
    </row>
    <row r="104" spans="2:14" s="68" customFormat="1" ht="13.5" thickBot="1">
      <c r="B104" s="204" t="s">
        <v>6</v>
      </c>
      <c r="C104" s="205"/>
      <c r="D104" s="205"/>
      <c r="E104" s="205"/>
      <c r="F104" s="205"/>
      <c r="G104" s="205"/>
      <c r="H104" s="97">
        <f t="shared" ref="H104:N104" si="115">SUM(H102:H103)</f>
        <v>0</v>
      </c>
      <c r="I104" s="97">
        <f t="shared" si="115"/>
        <v>0</v>
      </c>
      <c r="J104" s="144">
        <f t="shared" si="115"/>
        <v>0</v>
      </c>
      <c r="K104" s="156">
        <f t="shared" si="115"/>
        <v>0</v>
      </c>
      <c r="L104" s="156">
        <f t="shared" si="115"/>
        <v>0</v>
      </c>
      <c r="M104" s="156">
        <f t="shared" si="115"/>
        <v>0</v>
      </c>
      <c r="N104" s="156">
        <f t="shared" si="115"/>
        <v>0</v>
      </c>
    </row>
    <row r="105" spans="2:14" s="61" customFormat="1" ht="13.5" thickBot="1">
      <c r="B105" s="122"/>
      <c r="C105" s="106"/>
      <c r="D105" s="107"/>
      <c r="E105" s="105"/>
      <c r="F105" s="108"/>
      <c r="G105" s="108"/>
      <c r="H105" s="108"/>
      <c r="I105" s="108"/>
      <c r="J105" s="109"/>
      <c r="K105" s="251">
        <f>K104+L104+M104+N104</f>
        <v>0</v>
      </c>
      <c r="L105" s="252"/>
      <c r="M105" s="252"/>
      <c r="N105" s="253"/>
    </row>
    <row r="106" spans="2:14" ht="15.75" thickBot="1">
      <c r="B106" s="162"/>
      <c r="C106" s="163"/>
      <c r="D106" s="164"/>
      <c r="E106" s="160"/>
      <c r="F106" s="165"/>
      <c r="G106" s="165"/>
      <c r="H106" s="165"/>
      <c r="I106" s="165"/>
      <c r="J106" s="165"/>
      <c r="K106" s="160"/>
      <c r="L106" s="160"/>
      <c r="M106" s="160"/>
      <c r="N106" s="161"/>
    </row>
  </sheetData>
  <mergeCells count="402">
    <mergeCell ref="K105:N105"/>
    <mergeCell ref="B7:N7"/>
    <mergeCell ref="B8:N8"/>
    <mergeCell ref="B9:N9"/>
    <mergeCell ref="F98:F99"/>
    <mergeCell ref="G98:G99"/>
    <mergeCell ref="H98:H99"/>
    <mergeCell ref="I98:I99"/>
    <mergeCell ref="J98:J99"/>
    <mergeCell ref="F100:F101"/>
    <mergeCell ref="G100:G101"/>
    <mergeCell ref="H100:H101"/>
    <mergeCell ref="I100:I101"/>
    <mergeCell ref="J100:J101"/>
    <mergeCell ref="F93:F94"/>
    <mergeCell ref="G93:G94"/>
    <mergeCell ref="H93:H94"/>
    <mergeCell ref="I93:I94"/>
    <mergeCell ref="J93:J94"/>
    <mergeCell ref="F95:F96"/>
    <mergeCell ref="G95:G96"/>
    <mergeCell ref="H95:H96"/>
    <mergeCell ref="I95:I96"/>
    <mergeCell ref="J95:J96"/>
    <mergeCell ref="F89:F90"/>
    <mergeCell ref="G89:G90"/>
    <mergeCell ref="H89:H90"/>
    <mergeCell ref="I89:I90"/>
    <mergeCell ref="J89:J90"/>
    <mergeCell ref="F91:F92"/>
    <mergeCell ref="G91:G92"/>
    <mergeCell ref="H91:H92"/>
    <mergeCell ref="I91:I92"/>
    <mergeCell ref="J91:J92"/>
    <mergeCell ref="F85:F86"/>
    <mergeCell ref="G85:G86"/>
    <mergeCell ref="H85:H86"/>
    <mergeCell ref="I85:I86"/>
    <mergeCell ref="J85:J86"/>
    <mergeCell ref="F87:F88"/>
    <mergeCell ref="G87:G88"/>
    <mergeCell ref="H87:H88"/>
    <mergeCell ref="I87:I88"/>
    <mergeCell ref="J87:J88"/>
    <mergeCell ref="F79:F80"/>
    <mergeCell ref="G79:G80"/>
    <mergeCell ref="H79:H80"/>
    <mergeCell ref="I79:I80"/>
    <mergeCell ref="J79:J80"/>
    <mergeCell ref="F83:F84"/>
    <mergeCell ref="G83:G84"/>
    <mergeCell ref="H83:H84"/>
    <mergeCell ref="I83:I84"/>
    <mergeCell ref="J83:J84"/>
    <mergeCell ref="F81:F82"/>
    <mergeCell ref="G81:G82"/>
    <mergeCell ref="H81:H82"/>
    <mergeCell ref="I81:I82"/>
    <mergeCell ref="J81:J82"/>
    <mergeCell ref="F75:F76"/>
    <mergeCell ref="G75:G76"/>
    <mergeCell ref="H75:H76"/>
    <mergeCell ref="I75:I76"/>
    <mergeCell ref="J75:J76"/>
    <mergeCell ref="F77:F78"/>
    <mergeCell ref="G77:G78"/>
    <mergeCell ref="H77:H78"/>
    <mergeCell ref="I77:I78"/>
    <mergeCell ref="J77:J78"/>
    <mergeCell ref="F71:F72"/>
    <mergeCell ref="G71:G72"/>
    <mergeCell ref="H71:H72"/>
    <mergeCell ref="I71:I72"/>
    <mergeCell ref="J71:J72"/>
    <mergeCell ref="F73:F74"/>
    <mergeCell ref="G73:G74"/>
    <mergeCell ref="H73:H74"/>
    <mergeCell ref="I73:I74"/>
    <mergeCell ref="J73:J74"/>
    <mergeCell ref="F67:F68"/>
    <mergeCell ref="G67:G68"/>
    <mergeCell ref="H67:H68"/>
    <mergeCell ref="I67:I68"/>
    <mergeCell ref="J67:J68"/>
    <mergeCell ref="F69:F70"/>
    <mergeCell ref="G69:G70"/>
    <mergeCell ref="H69:H70"/>
    <mergeCell ref="I69:I70"/>
    <mergeCell ref="J69:J70"/>
    <mergeCell ref="F63:F64"/>
    <mergeCell ref="G63:G64"/>
    <mergeCell ref="H63:H64"/>
    <mergeCell ref="I63:I64"/>
    <mergeCell ref="J63:J64"/>
    <mergeCell ref="F65:F66"/>
    <mergeCell ref="G65:G66"/>
    <mergeCell ref="H65:H66"/>
    <mergeCell ref="I65:I66"/>
    <mergeCell ref="J65:J66"/>
    <mergeCell ref="F59:F60"/>
    <mergeCell ref="G59:G60"/>
    <mergeCell ref="H59:H60"/>
    <mergeCell ref="I59:I60"/>
    <mergeCell ref="J59:J60"/>
    <mergeCell ref="F61:F62"/>
    <mergeCell ref="G61:G62"/>
    <mergeCell ref="H61:H62"/>
    <mergeCell ref="I61:I62"/>
    <mergeCell ref="J61:J62"/>
    <mergeCell ref="F57:F58"/>
    <mergeCell ref="G57:G58"/>
    <mergeCell ref="H57:H58"/>
    <mergeCell ref="I57:I58"/>
    <mergeCell ref="J57:J58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43:F44"/>
    <mergeCell ref="G43:G44"/>
    <mergeCell ref="H43:H44"/>
    <mergeCell ref="I43:I44"/>
    <mergeCell ref="J43:J44"/>
    <mergeCell ref="F45:F46"/>
    <mergeCell ref="G45:G46"/>
    <mergeCell ref="H45:H46"/>
    <mergeCell ref="I45:I46"/>
    <mergeCell ref="J45:J46"/>
    <mergeCell ref="F39:F40"/>
    <mergeCell ref="G39:G40"/>
    <mergeCell ref="H39:H40"/>
    <mergeCell ref="I39:I40"/>
    <mergeCell ref="J39:J40"/>
    <mergeCell ref="F41:F42"/>
    <mergeCell ref="G41:G42"/>
    <mergeCell ref="H41:H42"/>
    <mergeCell ref="I41:I42"/>
    <mergeCell ref="J41:J42"/>
    <mergeCell ref="F35:F36"/>
    <mergeCell ref="G35:G36"/>
    <mergeCell ref="H35:H36"/>
    <mergeCell ref="I35:I36"/>
    <mergeCell ref="J35:J36"/>
    <mergeCell ref="F37:F38"/>
    <mergeCell ref="G37:G38"/>
    <mergeCell ref="H37:H38"/>
    <mergeCell ref="I37:I38"/>
    <mergeCell ref="J37:J38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H22:H23"/>
    <mergeCell ref="I22:I23"/>
    <mergeCell ref="J22:J23"/>
    <mergeCell ref="F24:F25"/>
    <mergeCell ref="G24:G25"/>
    <mergeCell ref="H24:H25"/>
    <mergeCell ref="I24:I25"/>
    <mergeCell ref="J24:J25"/>
    <mergeCell ref="H17:H18"/>
    <mergeCell ref="I17:I18"/>
    <mergeCell ref="J17:J18"/>
    <mergeCell ref="F20:F21"/>
    <mergeCell ref="G20:G21"/>
    <mergeCell ref="H20:H21"/>
    <mergeCell ref="I20:I21"/>
    <mergeCell ref="J20:J21"/>
    <mergeCell ref="D77:D78"/>
    <mergeCell ref="D75:D76"/>
    <mergeCell ref="D73:D74"/>
    <mergeCell ref="D71:D72"/>
    <mergeCell ref="D69:D70"/>
    <mergeCell ref="D67:D68"/>
    <mergeCell ref="H13:H14"/>
    <mergeCell ref="I13:I14"/>
    <mergeCell ref="J13:J14"/>
    <mergeCell ref="F15:F16"/>
    <mergeCell ref="G15:G16"/>
    <mergeCell ref="H15:H16"/>
    <mergeCell ref="I15:I16"/>
    <mergeCell ref="J15:J16"/>
    <mergeCell ref="D55:D56"/>
    <mergeCell ref="D53:D54"/>
    <mergeCell ref="D51:D52"/>
    <mergeCell ref="F13:F14"/>
    <mergeCell ref="G13:G14"/>
    <mergeCell ref="F17:F18"/>
    <mergeCell ref="G17:G18"/>
    <mergeCell ref="F22:F23"/>
    <mergeCell ref="G22:G23"/>
    <mergeCell ref="E71:E72"/>
    <mergeCell ref="D91:D92"/>
    <mergeCell ref="D89:D90"/>
    <mergeCell ref="D87:D88"/>
    <mergeCell ref="D85:D86"/>
    <mergeCell ref="D83:D84"/>
    <mergeCell ref="D79:D80"/>
    <mergeCell ref="E98:E99"/>
    <mergeCell ref="E100:E101"/>
    <mergeCell ref="D100:D101"/>
    <mergeCell ref="D98:D99"/>
    <mergeCell ref="D95:D96"/>
    <mergeCell ref="D93:D94"/>
    <mergeCell ref="E85:E86"/>
    <mergeCell ref="E87:E88"/>
    <mergeCell ref="E89:E90"/>
    <mergeCell ref="E91:E92"/>
    <mergeCell ref="E93:E94"/>
    <mergeCell ref="E95:E96"/>
    <mergeCell ref="D81:D82"/>
    <mergeCell ref="E81:E82"/>
    <mergeCell ref="E73:E74"/>
    <mergeCell ref="E75:E76"/>
    <mergeCell ref="E77:E78"/>
    <mergeCell ref="E79:E80"/>
    <mergeCell ref="E83:E84"/>
    <mergeCell ref="E59:E60"/>
    <mergeCell ref="E61:E62"/>
    <mergeCell ref="E63:E64"/>
    <mergeCell ref="E65:E66"/>
    <mergeCell ref="E67:E68"/>
    <mergeCell ref="E69:E70"/>
    <mergeCell ref="E57:E58"/>
    <mergeCell ref="E39:E40"/>
    <mergeCell ref="E41:E42"/>
    <mergeCell ref="E43:E44"/>
    <mergeCell ref="E45:E46"/>
    <mergeCell ref="E47:E48"/>
    <mergeCell ref="E49:E50"/>
    <mergeCell ref="E26:E27"/>
    <mergeCell ref="E28:E29"/>
    <mergeCell ref="E31:E32"/>
    <mergeCell ref="E33:E34"/>
    <mergeCell ref="E35:E36"/>
    <mergeCell ref="E37:E38"/>
    <mergeCell ref="E51:E52"/>
    <mergeCell ref="E53:E54"/>
    <mergeCell ref="E55:E56"/>
    <mergeCell ref="D13:D14"/>
    <mergeCell ref="D15:D16"/>
    <mergeCell ref="D17:D18"/>
    <mergeCell ref="D20:D21"/>
    <mergeCell ref="D22:D23"/>
    <mergeCell ref="D24:D25"/>
    <mergeCell ref="E17:E18"/>
    <mergeCell ref="E20:E21"/>
    <mergeCell ref="E22:E23"/>
    <mergeCell ref="E24:E25"/>
    <mergeCell ref="E13:E14"/>
    <mergeCell ref="E15:E16"/>
    <mergeCell ref="B65:B66"/>
    <mergeCell ref="B63:B64"/>
    <mergeCell ref="B61:B62"/>
    <mergeCell ref="B59:B60"/>
    <mergeCell ref="B57:B58"/>
    <mergeCell ref="D49:D50"/>
    <mergeCell ref="D26:D27"/>
    <mergeCell ref="D28:D29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65:D66"/>
    <mergeCell ref="D63:D64"/>
    <mergeCell ref="D61:D62"/>
    <mergeCell ref="D59:D60"/>
    <mergeCell ref="D57:D58"/>
    <mergeCell ref="C51:C52"/>
    <mergeCell ref="C53:C54"/>
    <mergeCell ref="B77:B78"/>
    <mergeCell ref="B75:B76"/>
    <mergeCell ref="B73:B74"/>
    <mergeCell ref="B71:B72"/>
    <mergeCell ref="B69:B70"/>
    <mergeCell ref="B67:B68"/>
    <mergeCell ref="B91:B92"/>
    <mergeCell ref="B89:B90"/>
    <mergeCell ref="B87:B88"/>
    <mergeCell ref="B85:B86"/>
    <mergeCell ref="B83:B84"/>
    <mergeCell ref="B79:B80"/>
    <mergeCell ref="B81:B82"/>
    <mergeCell ref="C98:C99"/>
    <mergeCell ref="C100:C101"/>
    <mergeCell ref="B100:B101"/>
    <mergeCell ref="B98:B99"/>
    <mergeCell ref="B95:B96"/>
    <mergeCell ref="B93:B94"/>
    <mergeCell ref="C85:C86"/>
    <mergeCell ref="C87:C88"/>
    <mergeCell ref="C89:C90"/>
    <mergeCell ref="C91:C92"/>
    <mergeCell ref="C93:C94"/>
    <mergeCell ref="C95:C96"/>
    <mergeCell ref="C71:C72"/>
    <mergeCell ref="C73:C74"/>
    <mergeCell ref="C75:C76"/>
    <mergeCell ref="C77:C78"/>
    <mergeCell ref="C79:C80"/>
    <mergeCell ref="C83:C84"/>
    <mergeCell ref="C59:C60"/>
    <mergeCell ref="C61:C62"/>
    <mergeCell ref="C63:C64"/>
    <mergeCell ref="C65:C66"/>
    <mergeCell ref="C67:C68"/>
    <mergeCell ref="C69:C70"/>
    <mergeCell ref="C81:C82"/>
    <mergeCell ref="C55:C56"/>
    <mergeCell ref="C57:C58"/>
    <mergeCell ref="B43:B44"/>
    <mergeCell ref="C43:C44"/>
    <mergeCell ref="B45:B46"/>
    <mergeCell ref="C45:C46"/>
    <mergeCell ref="C47:C48"/>
    <mergeCell ref="C49:C50"/>
    <mergeCell ref="B55:B56"/>
    <mergeCell ref="B53:B54"/>
    <mergeCell ref="B51:B52"/>
    <mergeCell ref="B49:B50"/>
    <mergeCell ref="B47:B48"/>
    <mergeCell ref="B26:B27"/>
    <mergeCell ref="B24:B25"/>
    <mergeCell ref="B22:B23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102:G102"/>
    <mergeCell ref="B103:C103"/>
    <mergeCell ref="B104:G104"/>
    <mergeCell ref="K10:N10"/>
    <mergeCell ref="B13:B14"/>
    <mergeCell ref="C13:C14"/>
    <mergeCell ref="C15:C16"/>
    <mergeCell ref="B15:B16"/>
    <mergeCell ref="B17:B18"/>
    <mergeCell ref="C17:C18"/>
    <mergeCell ref="B10:B11"/>
    <mergeCell ref="C10:C11"/>
    <mergeCell ref="D10:D11"/>
    <mergeCell ref="E10:E11"/>
    <mergeCell ref="F10:G10"/>
    <mergeCell ref="H10:I10"/>
    <mergeCell ref="J10:J11"/>
    <mergeCell ref="B20:B21"/>
    <mergeCell ref="C20:C21"/>
    <mergeCell ref="C22:C23"/>
    <mergeCell ref="C24:C25"/>
    <mergeCell ref="C26:C27"/>
    <mergeCell ref="C28:C29"/>
    <mergeCell ref="B28:B29"/>
  </mergeCells>
  <pageMargins left="0.51181102362204722" right="0.51181102362204722" top="0.19685039370078741" bottom="0.39370078740157483" header="0.31496062992125984" footer="0.31496062992125984"/>
  <pageSetup paperSize="9" scale="9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54"/>
  <sheetViews>
    <sheetView topLeftCell="A7" zoomScaleNormal="100" workbookViewId="0">
      <selection activeCell="H8" sqref="H8"/>
    </sheetView>
  </sheetViews>
  <sheetFormatPr defaultColWidth="9.140625" defaultRowHeight="12.75"/>
  <cols>
    <col min="1" max="1" width="6.5703125" style="10" customWidth="1"/>
    <col min="2" max="2" width="15.140625" style="10" customWidth="1"/>
    <col min="3" max="3" width="49.7109375" style="10" customWidth="1"/>
    <col min="4" max="4" width="19.7109375" style="10" customWidth="1"/>
    <col min="5" max="256" width="9.140625" style="10"/>
    <col min="257" max="257" width="6.5703125" style="10" customWidth="1"/>
    <col min="258" max="258" width="10" style="10" customWidth="1"/>
    <col min="259" max="259" width="50.7109375" style="10" customWidth="1"/>
    <col min="260" max="260" width="22.140625" style="10" customWidth="1"/>
    <col min="261" max="512" width="9.140625" style="10"/>
    <col min="513" max="513" width="6.5703125" style="10" customWidth="1"/>
    <col min="514" max="514" width="10" style="10" customWidth="1"/>
    <col min="515" max="515" width="50.7109375" style="10" customWidth="1"/>
    <col min="516" max="516" width="22.140625" style="10" customWidth="1"/>
    <col min="517" max="768" width="9.140625" style="10"/>
    <col min="769" max="769" width="6.5703125" style="10" customWidth="1"/>
    <col min="770" max="770" width="10" style="10" customWidth="1"/>
    <col min="771" max="771" width="50.7109375" style="10" customWidth="1"/>
    <col min="772" max="772" width="22.140625" style="10" customWidth="1"/>
    <col min="773" max="1024" width="9.140625" style="10"/>
    <col min="1025" max="1025" width="6.5703125" style="10" customWidth="1"/>
    <col min="1026" max="1026" width="10" style="10" customWidth="1"/>
    <col min="1027" max="1027" width="50.7109375" style="10" customWidth="1"/>
    <col min="1028" max="1028" width="22.140625" style="10" customWidth="1"/>
    <col min="1029" max="1280" width="9.140625" style="10"/>
    <col min="1281" max="1281" width="6.5703125" style="10" customWidth="1"/>
    <col min="1282" max="1282" width="10" style="10" customWidth="1"/>
    <col min="1283" max="1283" width="50.7109375" style="10" customWidth="1"/>
    <col min="1284" max="1284" width="22.140625" style="10" customWidth="1"/>
    <col min="1285" max="1536" width="9.140625" style="10"/>
    <col min="1537" max="1537" width="6.5703125" style="10" customWidth="1"/>
    <col min="1538" max="1538" width="10" style="10" customWidth="1"/>
    <col min="1539" max="1539" width="50.7109375" style="10" customWidth="1"/>
    <col min="1540" max="1540" width="22.140625" style="10" customWidth="1"/>
    <col min="1541" max="1792" width="9.140625" style="10"/>
    <col min="1793" max="1793" width="6.5703125" style="10" customWidth="1"/>
    <col min="1794" max="1794" width="10" style="10" customWidth="1"/>
    <col min="1795" max="1795" width="50.7109375" style="10" customWidth="1"/>
    <col min="1796" max="1796" width="22.140625" style="10" customWidth="1"/>
    <col min="1797" max="2048" width="9.140625" style="10"/>
    <col min="2049" max="2049" width="6.5703125" style="10" customWidth="1"/>
    <col min="2050" max="2050" width="10" style="10" customWidth="1"/>
    <col min="2051" max="2051" width="50.7109375" style="10" customWidth="1"/>
    <col min="2052" max="2052" width="22.140625" style="10" customWidth="1"/>
    <col min="2053" max="2304" width="9.140625" style="10"/>
    <col min="2305" max="2305" width="6.5703125" style="10" customWidth="1"/>
    <col min="2306" max="2306" width="10" style="10" customWidth="1"/>
    <col min="2307" max="2307" width="50.7109375" style="10" customWidth="1"/>
    <col min="2308" max="2308" width="22.140625" style="10" customWidth="1"/>
    <col min="2309" max="2560" width="9.140625" style="10"/>
    <col min="2561" max="2561" width="6.5703125" style="10" customWidth="1"/>
    <col min="2562" max="2562" width="10" style="10" customWidth="1"/>
    <col min="2563" max="2563" width="50.7109375" style="10" customWidth="1"/>
    <col min="2564" max="2564" width="22.140625" style="10" customWidth="1"/>
    <col min="2565" max="2816" width="9.140625" style="10"/>
    <col min="2817" max="2817" width="6.5703125" style="10" customWidth="1"/>
    <col min="2818" max="2818" width="10" style="10" customWidth="1"/>
    <col min="2819" max="2819" width="50.7109375" style="10" customWidth="1"/>
    <col min="2820" max="2820" width="22.140625" style="10" customWidth="1"/>
    <col min="2821" max="3072" width="9.140625" style="10"/>
    <col min="3073" max="3073" width="6.5703125" style="10" customWidth="1"/>
    <col min="3074" max="3074" width="10" style="10" customWidth="1"/>
    <col min="3075" max="3075" width="50.7109375" style="10" customWidth="1"/>
    <col min="3076" max="3076" width="22.140625" style="10" customWidth="1"/>
    <col min="3077" max="3328" width="9.140625" style="10"/>
    <col min="3329" max="3329" width="6.5703125" style="10" customWidth="1"/>
    <col min="3330" max="3330" width="10" style="10" customWidth="1"/>
    <col min="3331" max="3331" width="50.7109375" style="10" customWidth="1"/>
    <col min="3332" max="3332" width="22.140625" style="10" customWidth="1"/>
    <col min="3333" max="3584" width="9.140625" style="10"/>
    <col min="3585" max="3585" width="6.5703125" style="10" customWidth="1"/>
    <col min="3586" max="3586" width="10" style="10" customWidth="1"/>
    <col min="3587" max="3587" width="50.7109375" style="10" customWidth="1"/>
    <col min="3588" max="3588" width="22.140625" style="10" customWidth="1"/>
    <col min="3589" max="3840" width="9.140625" style="10"/>
    <col min="3841" max="3841" width="6.5703125" style="10" customWidth="1"/>
    <col min="3842" max="3842" width="10" style="10" customWidth="1"/>
    <col min="3843" max="3843" width="50.7109375" style="10" customWidth="1"/>
    <col min="3844" max="3844" width="22.140625" style="10" customWidth="1"/>
    <col min="3845" max="4096" width="9.140625" style="10"/>
    <col min="4097" max="4097" width="6.5703125" style="10" customWidth="1"/>
    <col min="4098" max="4098" width="10" style="10" customWidth="1"/>
    <col min="4099" max="4099" width="50.7109375" style="10" customWidth="1"/>
    <col min="4100" max="4100" width="22.140625" style="10" customWidth="1"/>
    <col min="4101" max="4352" width="9.140625" style="10"/>
    <col min="4353" max="4353" width="6.5703125" style="10" customWidth="1"/>
    <col min="4354" max="4354" width="10" style="10" customWidth="1"/>
    <col min="4355" max="4355" width="50.7109375" style="10" customWidth="1"/>
    <col min="4356" max="4356" width="22.140625" style="10" customWidth="1"/>
    <col min="4357" max="4608" width="9.140625" style="10"/>
    <col min="4609" max="4609" width="6.5703125" style="10" customWidth="1"/>
    <col min="4610" max="4610" width="10" style="10" customWidth="1"/>
    <col min="4611" max="4611" width="50.7109375" style="10" customWidth="1"/>
    <col min="4612" max="4612" width="22.140625" style="10" customWidth="1"/>
    <col min="4613" max="4864" width="9.140625" style="10"/>
    <col min="4865" max="4865" width="6.5703125" style="10" customWidth="1"/>
    <col min="4866" max="4866" width="10" style="10" customWidth="1"/>
    <col min="4867" max="4867" width="50.7109375" style="10" customWidth="1"/>
    <col min="4868" max="4868" width="22.140625" style="10" customWidth="1"/>
    <col min="4869" max="5120" width="9.140625" style="10"/>
    <col min="5121" max="5121" width="6.5703125" style="10" customWidth="1"/>
    <col min="5122" max="5122" width="10" style="10" customWidth="1"/>
    <col min="5123" max="5123" width="50.7109375" style="10" customWidth="1"/>
    <col min="5124" max="5124" width="22.140625" style="10" customWidth="1"/>
    <col min="5125" max="5376" width="9.140625" style="10"/>
    <col min="5377" max="5377" width="6.5703125" style="10" customWidth="1"/>
    <col min="5378" max="5378" width="10" style="10" customWidth="1"/>
    <col min="5379" max="5379" width="50.7109375" style="10" customWidth="1"/>
    <col min="5380" max="5380" width="22.140625" style="10" customWidth="1"/>
    <col min="5381" max="5632" width="9.140625" style="10"/>
    <col min="5633" max="5633" width="6.5703125" style="10" customWidth="1"/>
    <col min="5634" max="5634" width="10" style="10" customWidth="1"/>
    <col min="5635" max="5635" width="50.7109375" style="10" customWidth="1"/>
    <col min="5636" max="5636" width="22.140625" style="10" customWidth="1"/>
    <col min="5637" max="5888" width="9.140625" style="10"/>
    <col min="5889" max="5889" width="6.5703125" style="10" customWidth="1"/>
    <col min="5890" max="5890" width="10" style="10" customWidth="1"/>
    <col min="5891" max="5891" width="50.7109375" style="10" customWidth="1"/>
    <col min="5892" max="5892" width="22.140625" style="10" customWidth="1"/>
    <col min="5893" max="6144" width="9.140625" style="10"/>
    <col min="6145" max="6145" width="6.5703125" style="10" customWidth="1"/>
    <col min="6146" max="6146" width="10" style="10" customWidth="1"/>
    <col min="6147" max="6147" width="50.7109375" style="10" customWidth="1"/>
    <col min="6148" max="6148" width="22.140625" style="10" customWidth="1"/>
    <col min="6149" max="6400" width="9.140625" style="10"/>
    <col min="6401" max="6401" width="6.5703125" style="10" customWidth="1"/>
    <col min="6402" max="6402" width="10" style="10" customWidth="1"/>
    <col min="6403" max="6403" width="50.7109375" style="10" customWidth="1"/>
    <col min="6404" max="6404" width="22.140625" style="10" customWidth="1"/>
    <col min="6405" max="6656" width="9.140625" style="10"/>
    <col min="6657" max="6657" width="6.5703125" style="10" customWidth="1"/>
    <col min="6658" max="6658" width="10" style="10" customWidth="1"/>
    <col min="6659" max="6659" width="50.7109375" style="10" customWidth="1"/>
    <col min="6660" max="6660" width="22.140625" style="10" customWidth="1"/>
    <col min="6661" max="6912" width="9.140625" style="10"/>
    <col min="6913" max="6913" width="6.5703125" style="10" customWidth="1"/>
    <col min="6914" max="6914" width="10" style="10" customWidth="1"/>
    <col min="6915" max="6915" width="50.7109375" style="10" customWidth="1"/>
    <col min="6916" max="6916" width="22.140625" style="10" customWidth="1"/>
    <col min="6917" max="7168" width="9.140625" style="10"/>
    <col min="7169" max="7169" width="6.5703125" style="10" customWidth="1"/>
    <col min="7170" max="7170" width="10" style="10" customWidth="1"/>
    <col min="7171" max="7171" width="50.7109375" style="10" customWidth="1"/>
    <col min="7172" max="7172" width="22.140625" style="10" customWidth="1"/>
    <col min="7173" max="7424" width="9.140625" style="10"/>
    <col min="7425" max="7425" width="6.5703125" style="10" customWidth="1"/>
    <col min="7426" max="7426" width="10" style="10" customWidth="1"/>
    <col min="7427" max="7427" width="50.7109375" style="10" customWidth="1"/>
    <col min="7428" max="7428" width="22.140625" style="10" customWidth="1"/>
    <col min="7429" max="7680" width="9.140625" style="10"/>
    <col min="7681" max="7681" width="6.5703125" style="10" customWidth="1"/>
    <col min="7682" max="7682" width="10" style="10" customWidth="1"/>
    <col min="7683" max="7683" width="50.7109375" style="10" customWidth="1"/>
    <col min="7684" max="7684" width="22.140625" style="10" customWidth="1"/>
    <col min="7685" max="7936" width="9.140625" style="10"/>
    <col min="7937" max="7937" width="6.5703125" style="10" customWidth="1"/>
    <col min="7938" max="7938" width="10" style="10" customWidth="1"/>
    <col min="7939" max="7939" width="50.7109375" style="10" customWidth="1"/>
    <col min="7940" max="7940" width="22.140625" style="10" customWidth="1"/>
    <col min="7941" max="8192" width="9.140625" style="10"/>
    <col min="8193" max="8193" width="6.5703125" style="10" customWidth="1"/>
    <col min="8194" max="8194" width="10" style="10" customWidth="1"/>
    <col min="8195" max="8195" width="50.7109375" style="10" customWidth="1"/>
    <col min="8196" max="8196" width="22.140625" style="10" customWidth="1"/>
    <col min="8197" max="8448" width="9.140625" style="10"/>
    <col min="8449" max="8449" width="6.5703125" style="10" customWidth="1"/>
    <col min="8450" max="8450" width="10" style="10" customWidth="1"/>
    <col min="8451" max="8451" width="50.7109375" style="10" customWidth="1"/>
    <col min="8452" max="8452" width="22.140625" style="10" customWidth="1"/>
    <col min="8453" max="8704" width="9.140625" style="10"/>
    <col min="8705" max="8705" width="6.5703125" style="10" customWidth="1"/>
    <col min="8706" max="8706" width="10" style="10" customWidth="1"/>
    <col min="8707" max="8707" width="50.7109375" style="10" customWidth="1"/>
    <col min="8708" max="8708" width="22.140625" style="10" customWidth="1"/>
    <col min="8709" max="8960" width="9.140625" style="10"/>
    <col min="8961" max="8961" width="6.5703125" style="10" customWidth="1"/>
    <col min="8962" max="8962" width="10" style="10" customWidth="1"/>
    <col min="8963" max="8963" width="50.7109375" style="10" customWidth="1"/>
    <col min="8964" max="8964" width="22.140625" style="10" customWidth="1"/>
    <col min="8965" max="9216" width="9.140625" style="10"/>
    <col min="9217" max="9217" width="6.5703125" style="10" customWidth="1"/>
    <col min="9218" max="9218" width="10" style="10" customWidth="1"/>
    <col min="9219" max="9219" width="50.7109375" style="10" customWidth="1"/>
    <col min="9220" max="9220" width="22.140625" style="10" customWidth="1"/>
    <col min="9221" max="9472" width="9.140625" style="10"/>
    <col min="9473" max="9473" width="6.5703125" style="10" customWidth="1"/>
    <col min="9474" max="9474" width="10" style="10" customWidth="1"/>
    <col min="9475" max="9475" width="50.7109375" style="10" customWidth="1"/>
    <col min="9476" max="9476" width="22.140625" style="10" customWidth="1"/>
    <col min="9477" max="9728" width="9.140625" style="10"/>
    <col min="9729" max="9729" width="6.5703125" style="10" customWidth="1"/>
    <col min="9730" max="9730" width="10" style="10" customWidth="1"/>
    <col min="9731" max="9731" width="50.7109375" style="10" customWidth="1"/>
    <col min="9732" max="9732" width="22.140625" style="10" customWidth="1"/>
    <col min="9733" max="9984" width="9.140625" style="10"/>
    <col min="9985" max="9985" width="6.5703125" style="10" customWidth="1"/>
    <col min="9986" max="9986" width="10" style="10" customWidth="1"/>
    <col min="9987" max="9987" width="50.7109375" style="10" customWidth="1"/>
    <col min="9988" max="9988" width="22.140625" style="10" customWidth="1"/>
    <col min="9989" max="10240" width="9.140625" style="10"/>
    <col min="10241" max="10241" width="6.5703125" style="10" customWidth="1"/>
    <col min="10242" max="10242" width="10" style="10" customWidth="1"/>
    <col min="10243" max="10243" width="50.7109375" style="10" customWidth="1"/>
    <col min="10244" max="10244" width="22.140625" style="10" customWidth="1"/>
    <col min="10245" max="10496" width="9.140625" style="10"/>
    <col min="10497" max="10497" width="6.5703125" style="10" customWidth="1"/>
    <col min="10498" max="10498" width="10" style="10" customWidth="1"/>
    <col min="10499" max="10499" width="50.7109375" style="10" customWidth="1"/>
    <col min="10500" max="10500" width="22.140625" style="10" customWidth="1"/>
    <col min="10501" max="10752" width="9.140625" style="10"/>
    <col min="10753" max="10753" width="6.5703125" style="10" customWidth="1"/>
    <col min="10754" max="10754" width="10" style="10" customWidth="1"/>
    <col min="10755" max="10755" width="50.7109375" style="10" customWidth="1"/>
    <col min="10756" max="10756" width="22.140625" style="10" customWidth="1"/>
    <col min="10757" max="11008" width="9.140625" style="10"/>
    <col min="11009" max="11009" width="6.5703125" style="10" customWidth="1"/>
    <col min="11010" max="11010" width="10" style="10" customWidth="1"/>
    <col min="11011" max="11011" width="50.7109375" style="10" customWidth="1"/>
    <col min="11012" max="11012" width="22.140625" style="10" customWidth="1"/>
    <col min="11013" max="11264" width="9.140625" style="10"/>
    <col min="11265" max="11265" width="6.5703125" style="10" customWidth="1"/>
    <col min="11266" max="11266" width="10" style="10" customWidth="1"/>
    <col min="11267" max="11267" width="50.7109375" style="10" customWidth="1"/>
    <col min="11268" max="11268" width="22.140625" style="10" customWidth="1"/>
    <col min="11269" max="11520" width="9.140625" style="10"/>
    <col min="11521" max="11521" width="6.5703125" style="10" customWidth="1"/>
    <col min="11522" max="11522" width="10" style="10" customWidth="1"/>
    <col min="11523" max="11523" width="50.7109375" style="10" customWidth="1"/>
    <col min="11524" max="11524" width="22.140625" style="10" customWidth="1"/>
    <col min="11525" max="11776" width="9.140625" style="10"/>
    <col min="11777" max="11777" width="6.5703125" style="10" customWidth="1"/>
    <col min="11778" max="11778" width="10" style="10" customWidth="1"/>
    <col min="11779" max="11779" width="50.7109375" style="10" customWidth="1"/>
    <col min="11780" max="11780" width="22.140625" style="10" customWidth="1"/>
    <col min="11781" max="12032" width="9.140625" style="10"/>
    <col min="12033" max="12033" width="6.5703125" style="10" customWidth="1"/>
    <col min="12034" max="12034" width="10" style="10" customWidth="1"/>
    <col min="12035" max="12035" width="50.7109375" style="10" customWidth="1"/>
    <col min="12036" max="12036" width="22.140625" style="10" customWidth="1"/>
    <col min="12037" max="12288" width="9.140625" style="10"/>
    <col min="12289" max="12289" width="6.5703125" style="10" customWidth="1"/>
    <col min="12290" max="12290" width="10" style="10" customWidth="1"/>
    <col min="12291" max="12291" width="50.7109375" style="10" customWidth="1"/>
    <col min="12292" max="12292" width="22.140625" style="10" customWidth="1"/>
    <col min="12293" max="12544" width="9.140625" style="10"/>
    <col min="12545" max="12545" width="6.5703125" style="10" customWidth="1"/>
    <col min="12546" max="12546" width="10" style="10" customWidth="1"/>
    <col min="12547" max="12547" width="50.7109375" style="10" customWidth="1"/>
    <col min="12548" max="12548" width="22.140625" style="10" customWidth="1"/>
    <col min="12549" max="12800" width="9.140625" style="10"/>
    <col min="12801" max="12801" width="6.5703125" style="10" customWidth="1"/>
    <col min="12802" max="12802" width="10" style="10" customWidth="1"/>
    <col min="12803" max="12803" width="50.7109375" style="10" customWidth="1"/>
    <col min="12804" max="12804" width="22.140625" style="10" customWidth="1"/>
    <col min="12805" max="13056" width="9.140625" style="10"/>
    <col min="13057" max="13057" width="6.5703125" style="10" customWidth="1"/>
    <col min="13058" max="13058" width="10" style="10" customWidth="1"/>
    <col min="13059" max="13059" width="50.7109375" style="10" customWidth="1"/>
    <col min="13060" max="13060" width="22.140625" style="10" customWidth="1"/>
    <col min="13061" max="13312" width="9.140625" style="10"/>
    <col min="13313" max="13313" width="6.5703125" style="10" customWidth="1"/>
    <col min="13314" max="13314" width="10" style="10" customWidth="1"/>
    <col min="13315" max="13315" width="50.7109375" style="10" customWidth="1"/>
    <col min="13316" max="13316" width="22.140625" style="10" customWidth="1"/>
    <col min="13317" max="13568" width="9.140625" style="10"/>
    <col min="13569" max="13569" width="6.5703125" style="10" customWidth="1"/>
    <col min="13570" max="13570" width="10" style="10" customWidth="1"/>
    <col min="13571" max="13571" width="50.7109375" style="10" customWidth="1"/>
    <col min="13572" max="13572" width="22.140625" style="10" customWidth="1"/>
    <col min="13573" max="13824" width="9.140625" style="10"/>
    <col min="13825" max="13825" width="6.5703125" style="10" customWidth="1"/>
    <col min="13826" max="13826" width="10" style="10" customWidth="1"/>
    <col min="13827" max="13827" width="50.7109375" style="10" customWidth="1"/>
    <col min="13828" max="13828" width="22.140625" style="10" customWidth="1"/>
    <col min="13829" max="14080" width="9.140625" style="10"/>
    <col min="14081" max="14081" width="6.5703125" style="10" customWidth="1"/>
    <col min="14082" max="14082" width="10" style="10" customWidth="1"/>
    <col min="14083" max="14083" width="50.7109375" style="10" customWidth="1"/>
    <col min="14084" max="14084" width="22.140625" style="10" customWidth="1"/>
    <col min="14085" max="14336" width="9.140625" style="10"/>
    <col min="14337" max="14337" width="6.5703125" style="10" customWidth="1"/>
    <col min="14338" max="14338" width="10" style="10" customWidth="1"/>
    <col min="14339" max="14339" width="50.7109375" style="10" customWidth="1"/>
    <col min="14340" max="14340" width="22.140625" style="10" customWidth="1"/>
    <col min="14341" max="14592" width="9.140625" style="10"/>
    <col min="14593" max="14593" width="6.5703125" style="10" customWidth="1"/>
    <col min="14594" max="14594" width="10" style="10" customWidth="1"/>
    <col min="14595" max="14595" width="50.7109375" style="10" customWidth="1"/>
    <col min="14596" max="14596" width="22.140625" style="10" customWidth="1"/>
    <col min="14597" max="14848" width="9.140625" style="10"/>
    <col min="14849" max="14849" width="6.5703125" style="10" customWidth="1"/>
    <col min="14850" max="14850" width="10" style="10" customWidth="1"/>
    <col min="14851" max="14851" width="50.7109375" style="10" customWidth="1"/>
    <col min="14852" max="14852" width="22.140625" style="10" customWidth="1"/>
    <col min="14853" max="15104" width="9.140625" style="10"/>
    <col min="15105" max="15105" width="6.5703125" style="10" customWidth="1"/>
    <col min="15106" max="15106" width="10" style="10" customWidth="1"/>
    <col min="15107" max="15107" width="50.7109375" style="10" customWidth="1"/>
    <col min="15108" max="15108" width="22.140625" style="10" customWidth="1"/>
    <col min="15109" max="15360" width="9.140625" style="10"/>
    <col min="15361" max="15361" width="6.5703125" style="10" customWidth="1"/>
    <col min="15362" max="15362" width="10" style="10" customWidth="1"/>
    <col min="15363" max="15363" width="50.7109375" style="10" customWidth="1"/>
    <col min="15364" max="15364" width="22.140625" style="10" customWidth="1"/>
    <col min="15365" max="15616" width="9.140625" style="10"/>
    <col min="15617" max="15617" width="6.5703125" style="10" customWidth="1"/>
    <col min="15618" max="15618" width="10" style="10" customWidth="1"/>
    <col min="15619" max="15619" width="50.7109375" style="10" customWidth="1"/>
    <col min="15620" max="15620" width="22.140625" style="10" customWidth="1"/>
    <col min="15621" max="15872" width="9.140625" style="10"/>
    <col min="15873" max="15873" width="6.5703125" style="10" customWidth="1"/>
    <col min="15874" max="15874" width="10" style="10" customWidth="1"/>
    <col min="15875" max="15875" width="50.7109375" style="10" customWidth="1"/>
    <col min="15876" max="15876" width="22.140625" style="10" customWidth="1"/>
    <col min="15877" max="16128" width="9.140625" style="10"/>
    <col min="16129" max="16129" width="6.5703125" style="10" customWidth="1"/>
    <col min="16130" max="16130" width="10" style="10" customWidth="1"/>
    <col min="16131" max="16131" width="50.7109375" style="10" customWidth="1"/>
    <col min="16132" max="16132" width="22.140625" style="10" customWidth="1"/>
    <col min="16133" max="16384" width="9.140625" style="10"/>
  </cols>
  <sheetData>
    <row r="6" spans="2:4" ht="19.899999999999999" customHeight="1" thickBot="1"/>
    <row r="7" spans="2:4" ht="13.15" customHeight="1">
      <c r="B7" s="257" t="s">
        <v>139</v>
      </c>
      <c r="C7" s="258"/>
      <c r="D7" s="259"/>
    </row>
    <row r="8" spans="2:4" ht="75" customHeight="1" thickBot="1">
      <c r="B8" s="260"/>
      <c r="C8" s="261"/>
      <c r="D8" s="262"/>
    </row>
    <row r="9" spans="2:4" ht="21" customHeight="1">
      <c r="B9" s="11" t="s">
        <v>67</v>
      </c>
      <c r="C9" s="263" t="s">
        <v>68</v>
      </c>
      <c r="D9" s="264"/>
    </row>
    <row r="10" spans="2:4" s="15" customFormat="1" ht="19.899999999999999" customHeight="1">
      <c r="B10" s="12" t="s">
        <v>69</v>
      </c>
      <c r="C10" s="13" t="s">
        <v>70</v>
      </c>
      <c r="D10" s="14">
        <v>4.2000000000000003E-2</v>
      </c>
    </row>
    <row r="11" spans="2:4" s="15" customFormat="1" ht="19.899999999999999" customHeight="1">
      <c r="B11" s="12" t="s">
        <v>71</v>
      </c>
      <c r="C11" s="13" t="s">
        <v>72</v>
      </c>
      <c r="D11" s="14">
        <f>SUM(D12:D13)</f>
        <v>1.32E-2</v>
      </c>
    </row>
    <row r="12" spans="2:4" s="15" customFormat="1" ht="19.899999999999999" customHeight="1">
      <c r="B12" s="16" t="s">
        <v>8</v>
      </c>
      <c r="C12" s="17" t="s">
        <v>73</v>
      </c>
      <c r="D12" s="18">
        <v>3.2000000000000002E-3</v>
      </c>
    </row>
    <row r="13" spans="2:4" s="15" customFormat="1" ht="19.899999999999999" customHeight="1">
      <c r="B13" s="16" t="s">
        <v>9</v>
      </c>
      <c r="C13" s="17" t="s">
        <v>74</v>
      </c>
      <c r="D13" s="18">
        <v>0.01</v>
      </c>
    </row>
    <row r="14" spans="2:4" s="15" customFormat="1" ht="19.899999999999999" customHeight="1">
      <c r="B14" s="12" t="s">
        <v>75</v>
      </c>
      <c r="C14" s="13" t="s">
        <v>76</v>
      </c>
      <c r="D14" s="14">
        <v>0.01</v>
      </c>
    </row>
    <row r="15" spans="2:4" s="15" customFormat="1" ht="19.899999999999999" customHeight="1">
      <c r="B15" s="19" t="s">
        <v>77</v>
      </c>
      <c r="C15" s="20" t="s">
        <v>78</v>
      </c>
      <c r="D15" s="21">
        <v>6.5000000000000002E-2</v>
      </c>
    </row>
    <row r="16" spans="2:4" s="15" customFormat="1" ht="19.899999999999999" customHeight="1">
      <c r="B16" s="12" t="s">
        <v>79</v>
      </c>
      <c r="C16" s="13" t="s">
        <v>80</v>
      </c>
      <c r="D16" s="14">
        <f>SUM(D17:D20)</f>
        <v>0.1115</v>
      </c>
    </row>
    <row r="17" spans="2:4" s="15" customFormat="1" ht="19.899999999999999" customHeight="1">
      <c r="B17" s="16" t="s">
        <v>81</v>
      </c>
      <c r="C17" s="17" t="s">
        <v>88</v>
      </c>
      <c r="D17" s="18">
        <v>4.4999999999999998E-2</v>
      </c>
    </row>
    <row r="18" spans="2:4" s="15" customFormat="1" ht="19.899999999999999" customHeight="1">
      <c r="B18" s="16" t="s">
        <v>82</v>
      </c>
      <c r="C18" s="17" t="s">
        <v>83</v>
      </c>
      <c r="D18" s="18">
        <v>0.03</v>
      </c>
    </row>
    <row r="19" spans="2:4" s="15" customFormat="1" ht="19.899999999999999" customHeight="1">
      <c r="B19" s="16" t="s">
        <v>84</v>
      </c>
      <c r="C19" s="22" t="s">
        <v>85</v>
      </c>
      <c r="D19" s="23">
        <v>6.4999999999999997E-3</v>
      </c>
    </row>
    <row r="20" spans="2:4" s="15" customFormat="1" ht="19.899999999999999" customHeight="1">
      <c r="B20" s="16" t="s">
        <v>86</v>
      </c>
      <c r="C20" s="22" t="s">
        <v>87</v>
      </c>
      <c r="D20" s="23">
        <v>0.03</v>
      </c>
    </row>
    <row r="21" spans="2:4" s="15" customFormat="1" ht="19.899999999999999" customHeight="1" thickBot="1">
      <c r="B21" s="24"/>
      <c r="C21" s="25" t="s">
        <v>65</v>
      </c>
      <c r="D21" s="26">
        <f>+(((1+D10+D11)*(1+D14)*(1+D15))/(1-D16))-1</f>
        <v>0.277463005064716</v>
      </c>
    </row>
    <row r="22" spans="2:4" ht="13.5" thickBot="1">
      <c r="B22" s="27"/>
      <c r="C22" s="28"/>
      <c r="D22" s="29"/>
    </row>
    <row r="23" spans="2:4" s="30" customFormat="1">
      <c r="B23" s="265"/>
      <c r="C23" s="266"/>
      <c r="D23" s="267"/>
    </row>
    <row r="24" spans="2:4">
      <c r="B24" s="268"/>
      <c r="C24" s="269"/>
      <c r="D24" s="270"/>
    </row>
    <row r="25" spans="2:4">
      <c r="B25" s="31"/>
      <c r="C25" s="32"/>
      <c r="D25" s="33"/>
    </row>
    <row r="26" spans="2:4">
      <c r="B26" s="31"/>
      <c r="C26" s="32"/>
      <c r="D26" s="33"/>
    </row>
    <row r="27" spans="2:4">
      <c r="B27" s="31"/>
      <c r="C27" s="32"/>
      <c r="D27" s="33"/>
    </row>
    <row r="28" spans="2:4">
      <c r="B28" s="31"/>
      <c r="C28" s="32"/>
      <c r="D28" s="33"/>
    </row>
    <row r="29" spans="2:4" s="36" customFormat="1">
      <c r="B29" s="34"/>
      <c r="C29" s="30"/>
      <c r="D29" s="35"/>
    </row>
    <row r="30" spans="2:4" s="36" customFormat="1">
      <c r="B30" s="37"/>
      <c r="C30" s="38"/>
      <c r="D30" s="39"/>
    </row>
    <row r="31" spans="2:4" s="36" customFormat="1">
      <c r="B31" s="37"/>
      <c r="C31" s="38"/>
      <c r="D31" s="39"/>
    </row>
    <row r="32" spans="2:4" s="36" customFormat="1">
      <c r="B32" s="40"/>
      <c r="C32" s="41"/>
      <c r="D32" s="42"/>
    </row>
    <row r="33" spans="2:4" s="36" customFormat="1">
      <c r="B33" s="40"/>
      <c r="C33" s="41"/>
      <c r="D33" s="42"/>
    </row>
    <row r="34" spans="2:4" s="36" customFormat="1">
      <c r="B34" s="40"/>
      <c r="C34" s="41"/>
      <c r="D34" s="42"/>
    </row>
    <row r="35" spans="2:4" s="36" customFormat="1">
      <c r="B35" s="40"/>
      <c r="C35" s="41"/>
      <c r="D35" s="42"/>
    </row>
    <row r="36" spans="2:4" s="36" customFormat="1">
      <c r="B36" s="40"/>
      <c r="C36" s="41"/>
      <c r="D36" s="42"/>
    </row>
    <row r="37" spans="2:4" s="36" customFormat="1">
      <c r="B37" s="40"/>
      <c r="C37" s="41"/>
      <c r="D37" s="42"/>
    </row>
    <row r="38" spans="2:4" s="36" customFormat="1">
      <c r="B38" s="40"/>
      <c r="C38" s="41"/>
      <c r="D38" s="42"/>
    </row>
    <row r="39" spans="2:4" s="36" customFormat="1">
      <c r="B39" s="40"/>
      <c r="C39" s="41"/>
      <c r="D39" s="42"/>
    </row>
    <row r="40" spans="2:4" s="36" customFormat="1">
      <c r="B40" s="40"/>
      <c r="C40" s="41"/>
      <c r="D40" s="42"/>
    </row>
    <row r="41" spans="2:4" s="36" customFormat="1">
      <c r="B41" s="40"/>
      <c r="C41" s="41"/>
      <c r="D41" s="42"/>
    </row>
    <row r="42" spans="2:4" s="36" customFormat="1">
      <c r="B42" s="40"/>
      <c r="C42" s="41"/>
      <c r="D42" s="42"/>
    </row>
    <row r="43" spans="2:4" s="36" customFormat="1">
      <c r="B43" s="40"/>
      <c r="C43" s="41"/>
      <c r="D43" s="42"/>
    </row>
    <row r="44" spans="2:4" s="36" customFormat="1">
      <c r="B44" s="40"/>
      <c r="C44" s="41"/>
      <c r="D44" s="42"/>
    </row>
    <row r="45" spans="2:4" s="36" customFormat="1">
      <c r="B45" s="40"/>
      <c r="C45" s="41"/>
      <c r="D45" s="42"/>
    </row>
    <row r="46" spans="2:4" s="36" customFormat="1">
      <c r="B46" s="40"/>
      <c r="C46" s="41"/>
      <c r="D46" s="42"/>
    </row>
    <row r="47" spans="2:4" s="36" customFormat="1" ht="13.5" thickBot="1">
      <c r="B47" s="43"/>
      <c r="C47" s="44"/>
      <c r="D47" s="45"/>
    </row>
    <row r="54" ht="6.6" customHeight="1"/>
  </sheetData>
  <mergeCells count="3">
    <mergeCell ref="B7:D8"/>
    <mergeCell ref="C9:D9"/>
    <mergeCell ref="B23:D24"/>
  </mergeCells>
  <pageMargins left="0.39370078740157483" right="0.59055118110236227" top="0.19685039370078741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de Serviços</vt:lpstr>
      <vt:lpstr>Cronograma</vt:lpstr>
      <vt:lpstr>Composição BDI</vt:lpstr>
      <vt:lpstr>'Planilha de Serviços'!Area_de_impressao</vt:lpstr>
      <vt:lpstr>Cronograma!Titulos_de_impressao</vt:lpstr>
      <vt:lpstr>'Planilha de Serviços'!Titulos_de_impressao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Jaderson Alan Markus Borgelt</cp:lastModifiedBy>
  <cp:lastPrinted>2017-04-12T20:25:47Z</cp:lastPrinted>
  <dcterms:created xsi:type="dcterms:W3CDTF">2015-07-10T12:08:48Z</dcterms:created>
  <dcterms:modified xsi:type="dcterms:W3CDTF">2017-08-07T12:56:54Z</dcterms:modified>
</cp:coreProperties>
</file>